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ng/Desktop/revision/Really/"/>
    </mc:Choice>
  </mc:AlternateContent>
  <xr:revisionPtr revIDLastSave="0" documentId="13_ncr:1_{682A69DE-BBFB-6F43-BA7B-9AB2F035A6A1}" xr6:coauthVersionLast="36" xr6:coauthVersionMax="36" xr10:uidLastSave="{00000000-0000-0000-0000-000000000000}"/>
  <bookViews>
    <workbookView xWindow="0" yWindow="0" windowWidth="28800" windowHeight="18000" firstSheet="32" activeTab="47" xr2:uid="{EF8C1F8D-02CB-1545-AF0E-417293C61139}"/>
  </bookViews>
  <sheets>
    <sheet name="Fig 1A" sheetId="1" r:id="rId1"/>
    <sheet name="Fig 1B" sheetId="3" r:id="rId2"/>
    <sheet name="Fig 1C" sheetId="2" r:id="rId3"/>
    <sheet name="Fig 1D" sheetId="4" r:id="rId4"/>
    <sheet name="Fig 1F" sheetId="6" r:id="rId5"/>
    <sheet name="Fig 1G" sheetId="7" r:id="rId6"/>
    <sheet name="Fig 1I" sheetId="8" r:id="rId7"/>
    <sheet name="Fig 1J" sheetId="9" r:id="rId8"/>
    <sheet name="Fig 2A-2C" sheetId="10" r:id="rId9"/>
    <sheet name="Fig 2E" sheetId="14" r:id="rId10"/>
    <sheet name="Fig 2F" sheetId="15" r:id="rId11"/>
    <sheet name="Fig 2G" sheetId="16" r:id="rId12"/>
    <sheet name="Fig 2H" sheetId="17" r:id="rId13"/>
    <sheet name="Fig 2I" sheetId="18" r:id="rId14"/>
    <sheet name="Fig 2J" sheetId="19" r:id="rId15"/>
    <sheet name="Fig 3A" sheetId="20" r:id="rId16"/>
    <sheet name="Fig 3D" sheetId="21" r:id="rId17"/>
    <sheet name="Fig 3E" sheetId="22" r:id="rId18"/>
    <sheet name="Fig 3H" sheetId="23" r:id="rId19"/>
    <sheet name="Fig 4A" sheetId="24" r:id="rId20"/>
    <sheet name="Fig 4E-4G" sheetId="25" r:id="rId21"/>
    <sheet name="Fig 4H" sheetId="28" r:id="rId22"/>
    <sheet name="Fig 4I" sheetId="29" r:id="rId23"/>
    <sheet name="Fig 4J" sheetId="30" r:id="rId24"/>
    <sheet name="Fig 5B" sheetId="31" r:id="rId25"/>
    <sheet name="Fig 5C" sheetId="32" r:id="rId26"/>
    <sheet name="Fig 5E" sheetId="33" r:id="rId27"/>
    <sheet name="Fig 5F" sheetId="56" r:id="rId28"/>
    <sheet name="Fig 5G" sheetId="55" r:id="rId29"/>
    <sheet name="Fig 5I" sheetId="34" r:id="rId30"/>
    <sheet name="Fig 5L" sheetId="37" r:id="rId31"/>
    <sheet name="Fig 5N" sheetId="35" r:id="rId32"/>
    <sheet name="Fig 6A" sheetId="36" r:id="rId33"/>
    <sheet name="Fig 6B" sheetId="38" r:id="rId34"/>
    <sheet name="Fig 6C" sheetId="39" r:id="rId35"/>
    <sheet name="Fig 6D" sheetId="40" r:id="rId36"/>
    <sheet name="Fig 6E" sheetId="41" r:id="rId37"/>
    <sheet name="Fig 6G" sheetId="42" r:id="rId38"/>
    <sheet name="Fig S1" sheetId="43" r:id="rId39"/>
    <sheet name="Fig S2" sheetId="51" r:id="rId40"/>
    <sheet name="Fig S3" sheetId="45" r:id="rId41"/>
    <sheet name="Fig S4" sheetId="46" r:id="rId42"/>
    <sheet name="Fig S5" sheetId="47" r:id="rId43"/>
    <sheet name="Fig S6" sheetId="48" r:id="rId44"/>
    <sheet name="Fig S7" sheetId="49" r:id="rId45"/>
    <sheet name="Fig S8" sheetId="50" r:id="rId46"/>
    <sheet name="Sheet1" sheetId="52" r:id="rId47"/>
    <sheet name="Sheet2" sheetId="53" r:id="rId48"/>
    <sheet name="Sheet3" sheetId="54" r:id="rId49"/>
  </sheets>
  <definedNames>
    <definedName name="_xlnm._FilterDatabase" localSheetId="28" hidden="1">'Fig 5G'!$A$1:$O$1</definedName>
    <definedName name="OLE_LINK153" localSheetId="29">'Fig 5I'!#REF!</definedName>
    <definedName name="OLE_LINK21" localSheetId="32">'Fig 6A'!$B$1</definedName>
    <definedName name="OLE_LINK29" localSheetId="44">'Fig S7'!#REF!</definedName>
    <definedName name="OLE_LINK5" localSheetId="42">'Fig S5'!$B$17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47" l="1"/>
  <c r="I58" i="47"/>
  <c r="E59" i="47"/>
  <c r="E60" i="47"/>
  <c r="E61" i="47"/>
  <c r="E62" i="47"/>
  <c r="E63" i="47"/>
  <c r="E64" i="47"/>
  <c r="E58" i="47"/>
  <c r="C31" i="47"/>
  <c r="C30" i="47"/>
  <c r="C29" i="47"/>
  <c r="E26" i="47"/>
  <c r="E25" i="47"/>
  <c r="E24" i="47"/>
  <c r="E23" i="47"/>
  <c r="E22" i="47"/>
  <c r="E21" i="47"/>
  <c r="E20" i="47"/>
  <c r="E19" i="47"/>
  <c r="Q4" i="39"/>
  <c r="R4" i="39"/>
  <c r="S4" i="39"/>
  <c r="H4" i="39"/>
  <c r="I4" i="39"/>
  <c r="J4" i="39"/>
  <c r="J3" i="39"/>
  <c r="R4" i="38"/>
  <c r="S4" i="38"/>
  <c r="T4" i="38"/>
  <c r="I4" i="38"/>
  <c r="J4" i="38"/>
  <c r="K4" i="38"/>
  <c r="R5" i="36"/>
  <c r="S5" i="36"/>
  <c r="Q5" i="36"/>
  <c r="R4" i="36"/>
  <c r="S4" i="36"/>
  <c r="Q4" i="36"/>
  <c r="I5" i="36"/>
  <c r="J5" i="36"/>
  <c r="H5" i="36"/>
  <c r="J4" i="36"/>
  <c r="I4" i="36"/>
  <c r="H4" i="36"/>
  <c r="H19" i="37"/>
  <c r="I19" i="37"/>
  <c r="J19" i="37"/>
  <c r="H20" i="37"/>
  <c r="I20" i="37"/>
  <c r="J20" i="37"/>
  <c r="H21" i="37"/>
  <c r="I21" i="37"/>
  <c r="J21" i="37"/>
  <c r="H22" i="37"/>
  <c r="I22" i="37"/>
  <c r="J22" i="37"/>
  <c r="H23" i="37"/>
  <c r="I23" i="37"/>
  <c r="J23" i="37"/>
  <c r="H24" i="37"/>
  <c r="I24" i="37"/>
  <c r="J24" i="37"/>
  <c r="H25" i="37"/>
  <c r="I25" i="37"/>
  <c r="J25" i="37"/>
  <c r="H26" i="37"/>
  <c r="I26" i="37"/>
  <c r="J26" i="37"/>
  <c r="H27" i="37"/>
  <c r="I27" i="37"/>
  <c r="J27" i="37"/>
  <c r="I18" i="37"/>
  <c r="J18" i="37"/>
  <c r="H18" i="37"/>
  <c r="H5" i="37"/>
  <c r="I5" i="37"/>
  <c r="J5" i="37"/>
  <c r="H6" i="37"/>
  <c r="I6" i="37"/>
  <c r="J6" i="37"/>
  <c r="H7" i="37"/>
  <c r="I7" i="37"/>
  <c r="J7" i="37"/>
  <c r="H8" i="37"/>
  <c r="I8" i="37"/>
  <c r="J8" i="37"/>
  <c r="H9" i="37"/>
  <c r="I9" i="37"/>
  <c r="J9" i="37"/>
  <c r="H10" i="37"/>
  <c r="I10" i="37"/>
  <c r="J10" i="37"/>
  <c r="H11" i="37"/>
  <c r="I11" i="37"/>
  <c r="J11" i="37"/>
  <c r="H12" i="37"/>
  <c r="I12" i="37"/>
  <c r="J12" i="37"/>
  <c r="H13" i="37"/>
  <c r="I13" i="37"/>
  <c r="J13" i="37"/>
  <c r="J4" i="37"/>
  <c r="I4" i="37"/>
  <c r="H4" i="37"/>
  <c r="H15" i="34"/>
  <c r="I15" i="34"/>
  <c r="J15" i="34"/>
  <c r="H16" i="34"/>
  <c r="I16" i="34"/>
  <c r="J16" i="34"/>
  <c r="H17" i="34"/>
  <c r="I17" i="34"/>
  <c r="J17" i="34"/>
  <c r="H18" i="34"/>
  <c r="I18" i="34"/>
  <c r="J18" i="34"/>
  <c r="H19" i="34"/>
  <c r="I19" i="34"/>
  <c r="J19" i="34"/>
  <c r="H20" i="34"/>
  <c r="I20" i="34"/>
  <c r="J20" i="34"/>
  <c r="J14" i="34"/>
  <c r="I14" i="34"/>
  <c r="H14" i="34"/>
  <c r="H4" i="34"/>
  <c r="I4" i="34"/>
  <c r="J4" i="34"/>
  <c r="H5" i="34"/>
  <c r="I5" i="34"/>
  <c r="J5" i="34"/>
  <c r="H6" i="34"/>
  <c r="I6" i="34"/>
  <c r="J6" i="34"/>
  <c r="H7" i="34"/>
  <c r="I7" i="34"/>
  <c r="J7" i="34"/>
  <c r="H8" i="34"/>
  <c r="I8" i="34"/>
  <c r="J8" i="34"/>
  <c r="H9" i="34"/>
  <c r="I9" i="34"/>
  <c r="J9" i="34"/>
  <c r="J3" i="34"/>
  <c r="I3" i="34"/>
  <c r="H3" i="34"/>
  <c r="H4" i="32"/>
  <c r="C14" i="31"/>
  <c r="C15" i="31"/>
  <c r="B14" i="31"/>
  <c r="B15" i="31"/>
  <c r="C13" i="31"/>
  <c r="B13" i="31"/>
  <c r="B8" i="25"/>
  <c r="F9" i="21"/>
  <c r="G9" i="21"/>
  <c r="H9" i="21"/>
  <c r="G8" i="21"/>
  <c r="H8" i="21"/>
  <c r="F8" i="21"/>
  <c r="G4" i="21"/>
  <c r="H4" i="21"/>
  <c r="F4" i="21"/>
  <c r="H3" i="21"/>
  <c r="G3" i="21"/>
  <c r="F3" i="21"/>
  <c r="H8" i="3"/>
  <c r="I8" i="3"/>
  <c r="J8" i="3"/>
  <c r="K8" i="3"/>
  <c r="D8" i="3"/>
  <c r="E8" i="3"/>
  <c r="B8" i="3"/>
  <c r="G5" i="2"/>
  <c r="H5" i="2"/>
  <c r="Q3" i="9"/>
  <c r="I4" i="35"/>
  <c r="J4" i="35"/>
  <c r="I3" i="35"/>
  <c r="J3" i="35"/>
  <c r="H4" i="35"/>
  <c r="H3" i="35"/>
  <c r="C8" i="25"/>
  <c r="D8" i="25"/>
  <c r="E8" i="25"/>
  <c r="F8" i="25"/>
  <c r="G8" i="25"/>
  <c r="C9" i="25"/>
  <c r="D9" i="25"/>
  <c r="E9" i="25"/>
  <c r="F9" i="25"/>
  <c r="G9" i="25"/>
  <c r="C10" i="25"/>
  <c r="D10" i="25"/>
  <c r="E10" i="25"/>
  <c r="F10" i="25"/>
  <c r="G10" i="25"/>
  <c r="B9" i="25"/>
  <c r="B10" i="25"/>
  <c r="I32" i="10"/>
  <c r="B32" i="10"/>
  <c r="C32" i="10"/>
  <c r="D32" i="10"/>
  <c r="E32" i="10"/>
  <c r="F32" i="10"/>
  <c r="G32" i="10"/>
  <c r="H32" i="10"/>
  <c r="J32" i="10"/>
  <c r="K32" i="10"/>
  <c r="L32" i="10"/>
  <c r="B33" i="10"/>
  <c r="E33" i="10"/>
  <c r="F33" i="10"/>
  <c r="C33" i="10"/>
  <c r="D33" i="10"/>
  <c r="G33" i="10"/>
  <c r="H33" i="10"/>
  <c r="I33" i="10"/>
  <c r="J33" i="10"/>
  <c r="K33" i="10"/>
  <c r="L33" i="10"/>
  <c r="J27" i="10"/>
  <c r="K27" i="10"/>
  <c r="L27" i="10"/>
  <c r="K26" i="10"/>
  <c r="L26" i="10"/>
  <c r="J26" i="10"/>
  <c r="R4" i="9"/>
  <c r="S4" i="9"/>
  <c r="Q4" i="9"/>
  <c r="R3" i="9"/>
  <c r="S3" i="9"/>
  <c r="H4" i="9"/>
  <c r="I4" i="9"/>
  <c r="J4" i="9"/>
  <c r="I3" i="9"/>
  <c r="J3" i="9"/>
  <c r="H3" i="9"/>
  <c r="N4" i="8"/>
  <c r="N3" i="8"/>
  <c r="L4" i="8"/>
  <c r="M4" i="8"/>
  <c r="K4" i="8"/>
  <c r="L3" i="8"/>
  <c r="M3" i="8"/>
  <c r="K3" i="8"/>
  <c r="E4" i="8"/>
  <c r="F4" i="8"/>
  <c r="G4" i="8"/>
  <c r="F3" i="8"/>
  <c r="G3" i="8"/>
  <c r="E3" i="8"/>
  <c r="G20" i="2"/>
  <c r="H20" i="2"/>
  <c r="F20" i="2"/>
  <c r="G19" i="2"/>
  <c r="H19" i="2"/>
  <c r="F19" i="2"/>
  <c r="G18" i="2"/>
  <c r="H18" i="2"/>
  <c r="F18" i="2"/>
  <c r="G17" i="2"/>
  <c r="H17" i="2"/>
  <c r="F17" i="2"/>
  <c r="G13" i="2"/>
  <c r="H13" i="2"/>
  <c r="F13" i="2"/>
  <c r="G12" i="2"/>
  <c r="H12" i="2"/>
  <c r="F12" i="2"/>
  <c r="G11" i="2"/>
  <c r="H11" i="2"/>
  <c r="F11" i="2"/>
  <c r="G10" i="2"/>
  <c r="H10" i="2"/>
  <c r="F10" i="2"/>
  <c r="F4" i="2"/>
  <c r="G4" i="2"/>
  <c r="H4" i="2"/>
  <c r="F5" i="2"/>
  <c r="F6" i="2"/>
  <c r="G6" i="2"/>
  <c r="H6" i="2"/>
  <c r="G3" i="2"/>
  <c r="H3" i="2"/>
  <c r="F3" i="2"/>
  <c r="H3" i="39"/>
  <c r="I3" i="39"/>
  <c r="Q3" i="39"/>
  <c r="R3" i="39"/>
  <c r="S3" i="39"/>
  <c r="S3" i="38"/>
  <c r="T3" i="38"/>
  <c r="R3" i="38"/>
  <c r="J3" i="38"/>
  <c r="K3" i="38"/>
  <c r="I3" i="38"/>
  <c r="L4" i="42"/>
  <c r="M4" i="42"/>
  <c r="N4" i="42"/>
  <c r="L5" i="42"/>
  <c r="M5" i="42"/>
  <c r="N5" i="42"/>
  <c r="L6" i="42"/>
  <c r="M6" i="42"/>
  <c r="N6" i="42"/>
  <c r="L7" i="42"/>
  <c r="M7" i="42"/>
  <c r="N7" i="42"/>
  <c r="L8" i="42"/>
  <c r="M8" i="42"/>
  <c r="N8" i="42"/>
  <c r="L9" i="42"/>
  <c r="M9" i="42"/>
  <c r="N9" i="42"/>
  <c r="L3" i="42"/>
  <c r="M3" i="42"/>
  <c r="N3" i="42"/>
  <c r="F4" i="42"/>
  <c r="G4" i="42"/>
  <c r="H4" i="42"/>
  <c r="F5" i="42"/>
  <c r="G5" i="42"/>
  <c r="H5" i="42"/>
  <c r="F6" i="42"/>
  <c r="G6" i="42"/>
  <c r="H6" i="42"/>
  <c r="F7" i="42"/>
  <c r="G7" i="42"/>
  <c r="H7" i="42"/>
  <c r="F8" i="42"/>
  <c r="G8" i="42"/>
  <c r="H8" i="42"/>
  <c r="F9" i="42"/>
  <c r="G9" i="42"/>
  <c r="H9" i="42"/>
  <c r="G3" i="42"/>
  <c r="H3" i="42"/>
  <c r="F3" i="42"/>
  <c r="K4" i="41"/>
  <c r="L4" i="41"/>
  <c r="M4" i="41"/>
  <c r="K5" i="41"/>
  <c r="L5" i="41"/>
  <c r="M5" i="41"/>
  <c r="L3" i="41"/>
  <c r="M3" i="41"/>
  <c r="K3" i="41"/>
  <c r="F4" i="41"/>
  <c r="G4" i="41"/>
  <c r="F5" i="41"/>
  <c r="G5" i="41"/>
  <c r="F3" i="41"/>
  <c r="G3" i="41"/>
  <c r="E4" i="41"/>
  <c r="E5" i="41"/>
  <c r="E3" i="41"/>
  <c r="J37" i="40"/>
  <c r="K37" i="40"/>
  <c r="L37" i="40"/>
  <c r="J38" i="40"/>
  <c r="K38" i="40"/>
  <c r="L38" i="40"/>
  <c r="J39" i="40"/>
  <c r="K39" i="40"/>
  <c r="L39" i="40"/>
  <c r="J40" i="40"/>
  <c r="K40" i="40"/>
  <c r="L40" i="40"/>
  <c r="J41" i="40"/>
  <c r="K41" i="40"/>
  <c r="L41" i="40"/>
  <c r="J42" i="40"/>
  <c r="K42" i="40"/>
  <c r="L42" i="40"/>
  <c r="J43" i="40"/>
  <c r="K43" i="40"/>
  <c r="L43" i="40"/>
  <c r="J5" i="40"/>
  <c r="K5" i="40"/>
  <c r="L5" i="40"/>
  <c r="J6" i="40"/>
  <c r="K6" i="40"/>
  <c r="L6" i="40"/>
  <c r="J7" i="40"/>
  <c r="K7" i="40"/>
  <c r="L7" i="40"/>
  <c r="J8" i="40"/>
  <c r="K8" i="40"/>
  <c r="L8" i="40"/>
  <c r="J9" i="40"/>
  <c r="K9" i="40"/>
  <c r="L9" i="40"/>
  <c r="J10" i="40"/>
  <c r="K10" i="40"/>
  <c r="L10" i="40"/>
  <c r="J15" i="40"/>
  <c r="K15" i="40"/>
  <c r="L15" i="40"/>
  <c r="J16" i="40"/>
  <c r="K16" i="40"/>
  <c r="L16" i="40"/>
  <c r="J17" i="40"/>
  <c r="K17" i="40"/>
  <c r="L17" i="40"/>
  <c r="J18" i="40"/>
  <c r="K18" i="40"/>
  <c r="L18" i="40"/>
  <c r="J19" i="40"/>
  <c r="K19" i="40"/>
  <c r="L19" i="40"/>
  <c r="J20" i="40"/>
  <c r="K20" i="40"/>
  <c r="L20" i="40"/>
  <c r="J21" i="40"/>
  <c r="K21" i="40"/>
  <c r="L21" i="40"/>
  <c r="J26" i="40"/>
  <c r="K26" i="40"/>
  <c r="L26" i="40"/>
  <c r="J27" i="40"/>
  <c r="K27" i="40"/>
  <c r="L27" i="40"/>
  <c r="J28" i="40"/>
  <c r="K28" i="40"/>
  <c r="L28" i="40"/>
  <c r="J29" i="40"/>
  <c r="K29" i="40"/>
  <c r="L29" i="40"/>
  <c r="J30" i="40"/>
  <c r="K30" i="40"/>
  <c r="L30" i="40"/>
  <c r="J31" i="40"/>
  <c r="K31" i="40"/>
  <c r="L31" i="40"/>
  <c r="J32" i="40"/>
  <c r="K32" i="40"/>
  <c r="L32" i="40"/>
  <c r="K4" i="40"/>
  <c r="L4" i="40"/>
  <c r="J4" i="40"/>
  <c r="F11" i="32"/>
  <c r="G11" i="32"/>
  <c r="F10" i="32"/>
  <c r="G10" i="32"/>
  <c r="G9" i="32"/>
  <c r="H9" i="32"/>
  <c r="F9" i="32"/>
  <c r="G4" i="32"/>
  <c r="G5" i="32"/>
  <c r="H5" i="32"/>
  <c r="G3" i="32"/>
  <c r="H3" i="32"/>
  <c r="F4" i="32"/>
  <c r="F5" i="32"/>
  <c r="F3" i="32"/>
  <c r="C24" i="33"/>
  <c r="C25" i="33"/>
  <c r="B24" i="33"/>
  <c r="B25" i="33"/>
  <c r="C23" i="33"/>
  <c r="B23" i="33"/>
  <c r="H10" i="32"/>
  <c r="H11" i="32"/>
  <c r="J17" i="30"/>
  <c r="K17" i="30"/>
  <c r="J18" i="30"/>
  <c r="K18" i="30"/>
  <c r="J19" i="30"/>
  <c r="K19" i="30"/>
  <c r="J20" i="30"/>
  <c r="K20" i="30"/>
  <c r="J21" i="30"/>
  <c r="K21" i="30"/>
  <c r="J22" i="30"/>
  <c r="K22" i="30"/>
  <c r="J23" i="30"/>
  <c r="K23" i="30"/>
  <c r="J16" i="30"/>
  <c r="K16" i="30"/>
  <c r="J5" i="30"/>
  <c r="K5" i="30"/>
  <c r="J6" i="30"/>
  <c r="K6" i="30"/>
  <c r="J7" i="30"/>
  <c r="K7" i="30"/>
  <c r="J8" i="30"/>
  <c r="K8" i="30"/>
  <c r="J9" i="30"/>
  <c r="K9" i="30"/>
  <c r="J10" i="30"/>
  <c r="K10" i="30"/>
  <c r="J11" i="30"/>
  <c r="K11" i="30"/>
  <c r="J4" i="30"/>
  <c r="K4" i="30"/>
  <c r="H17" i="29"/>
  <c r="I17" i="29"/>
  <c r="H18" i="29"/>
  <c r="I18" i="29"/>
  <c r="H19" i="29"/>
  <c r="I19" i="29"/>
  <c r="H20" i="29"/>
  <c r="I20" i="29"/>
  <c r="H21" i="29"/>
  <c r="I21" i="29"/>
  <c r="H22" i="29"/>
  <c r="I22" i="29"/>
  <c r="H23" i="29"/>
  <c r="I23" i="29"/>
  <c r="H16" i="29"/>
  <c r="I16" i="29"/>
  <c r="H5" i="29"/>
  <c r="I5" i="29"/>
  <c r="H6" i="29"/>
  <c r="I6" i="29"/>
  <c r="H7" i="29"/>
  <c r="I7" i="29"/>
  <c r="H8" i="29"/>
  <c r="I8" i="29"/>
  <c r="H9" i="29"/>
  <c r="I9" i="29"/>
  <c r="H10" i="29"/>
  <c r="I10" i="29"/>
  <c r="H11" i="29"/>
  <c r="I11" i="29"/>
  <c r="H4" i="29"/>
  <c r="I4" i="29"/>
  <c r="I18" i="28"/>
  <c r="I19" i="28"/>
  <c r="I20" i="28"/>
  <c r="I21" i="28"/>
  <c r="I22" i="28"/>
  <c r="I23" i="28"/>
  <c r="I24" i="28"/>
  <c r="I25" i="28"/>
  <c r="I26" i="28"/>
  <c r="I27" i="28"/>
  <c r="I5" i="28"/>
  <c r="J5" i="28"/>
  <c r="I6" i="28"/>
  <c r="J6" i="28"/>
  <c r="I7" i="28"/>
  <c r="J7" i="28"/>
  <c r="I8" i="28"/>
  <c r="J8" i="28"/>
  <c r="I9" i="28"/>
  <c r="J9" i="28"/>
  <c r="I10" i="28"/>
  <c r="J10" i="28"/>
  <c r="I11" i="28"/>
  <c r="J11" i="28"/>
  <c r="I12" i="28"/>
  <c r="J12" i="28"/>
  <c r="I13" i="28"/>
  <c r="J13" i="28"/>
  <c r="J18" i="28"/>
  <c r="J19" i="28"/>
  <c r="J20" i="28"/>
  <c r="J21" i="28"/>
  <c r="J22" i="28"/>
  <c r="J23" i="28"/>
  <c r="J24" i="28"/>
  <c r="J25" i="28"/>
  <c r="J26" i="28"/>
  <c r="J27" i="28"/>
  <c r="I4" i="28"/>
  <c r="J4" i="28"/>
  <c r="H19" i="28"/>
  <c r="H20" i="28"/>
  <c r="H21" i="28"/>
  <c r="H22" i="28"/>
  <c r="H23" i="28"/>
  <c r="H24" i="28"/>
  <c r="H25" i="28"/>
  <c r="H26" i="28"/>
  <c r="H27" i="28"/>
  <c r="H18" i="28"/>
  <c r="H5" i="28"/>
  <c r="H6" i="28"/>
  <c r="H7" i="28"/>
  <c r="H8" i="28"/>
  <c r="H9" i="28"/>
  <c r="H10" i="28"/>
  <c r="H11" i="28"/>
  <c r="H12" i="28"/>
  <c r="H13" i="28"/>
  <c r="H9" i="24"/>
  <c r="I9" i="24"/>
  <c r="J9" i="24"/>
  <c r="I8" i="24"/>
  <c r="J8" i="24"/>
  <c r="H8" i="24"/>
  <c r="I4" i="24"/>
  <c r="J4" i="24"/>
  <c r="I3" i="24"/>
  <c r="J3" i="24"/>
  <c r="H4" i="24"/>
  <c r="H3" i="24"/>
  <c r="F15" i="22"/>
  <c r="G15" i="22"/>
  <c r="H15" i="22"/>
  <c r="F16" i="22"/>
  <c r="G16" i="22"/>
  <c r="H16" i="22"/>
  <c r="K6" i="19"/>
  <c r="L6" i="19"/>
  <c r="K7" i="19"/>
  <c r="L7" i="19"/>
  <c r="K5" i="19"/>
  <c r="L5" i="19"/>
  <c r="G14" i="22"/>
  <c r="H14" i="22"/>
  <c r="G13" i="22"/>
  <c r="H13" i="22"/>
  <c r="G5" i="22"/>
  <c r="H5" i="22"/>
  <c r="F14" i="22"/>
  <c r="F13" i="22"/>
  <c r="G6" i="22"/>
  <c r="H6" i="22"/>
  <c r="G7" i="22"/>
  <c r="H7" i="22"/>
  <c r="G8" i="22"/>
  <c r="H8" i="22"/>
  <c r="F6" i="22"/>
  <c r="F7" i="22"/>
  <c r="F8" i="22"/>
  <c r="F5" i="22"/>
  <c r="H3" i="19"/>
  <c r="G22" i="7"/>
  <c r="H22" i="7"/>
  <c r="G23" i="7"/>
  <c r="H23" i="7"/>
  <c r="G24" i="7"/>
  <c r="H24" i="7"/>
  <c r="G25" i="7"/>
  <c r="H25" i="7"/>
  <c r="G26" i="7"/>
  <c r="H26" i="7"/>
  <c r="G13" i="7"/>
  <c r="H13" i="7"/>
  <c r="G14" i="7"/>
  <c r="H14" i="7"/>
  <c r="G15" i="7"/>
  <c r="H15" i="7"/>
  <c r="G16" i="7"/>
  <c r="H16" i="7"/>
  <c r="G17" i="7"/>
  <c r="H17" i="7"/>
  <c r="G21" i="7"/>
  <c r="H21" i="7"/>
  <c r="G12" i="7"/>
  <c r="H12" i="7"/>
  <c r="F22" i="7"/>
  <c r="F23" i="7"/>
  <c r="F24" i="7"/>
  <c r="F25" i="7"/>
  <c r="F26" i="7"/>
  <c r="F21" i="7"/>
  <c r="F13" i="7"/>
  <c r="F14" i="7"/>
  <c r="F15" i="7"/>
  <c r="F16" i="7"/>
  <c r="F17" i="7"/>
  <c r="F12" i="7"/>
  <c r="G4" i="7"/>
  <c r="H4" i="7"/>
  <c r="G5" i="7"/>
  <c r="H5" i="7"/>
  <c r="G6" i="7"/>
  <c r="H6" i="7"/>
  <c r="G7" i="7"/>
  <c r="H7" i="7"/>
  <c r="G8" i="7"/>
  <c r="H8" i="7"/>
  <c r="F4" i="7"/>
  <c r="F5" i="7"/>
  <c r="F6" i="7"/>
  <c r="F7" i="7"/>
  <c r="F8" i="7"/>
  <c r="G3" i="7"/>
  <c r="H3" i="7"/>
  <c r="F3" i="7"/>
</calcChain>
</file>

<file path=xl/sharedStrings.xml><?xml version="1.0" encoding="utf-8"?>
<sst xmlns="http://schemas.openxmlformats.org/spreadsheetml/2006/main" count="1144" uniqueCount="439">
  <si>
    <t>ingWAT</t>
  </si>
  <si>
    <t>gonWAT</t>
  </si>
  <si>
    <t>BAT</t>
  </si>
  <si>
    <t>Spleen</t>
  </si>
  <si>
    <t>Brain</t>
  </si>
  <si>
    <t>Kidney</t>
  </si>
  <si>
    <t>Liver</t>
  </si>
  <si>
    <t>Stomach</t>
  </si>
  <si>
    <t>Small intestine</t>
  </si>
  <si>
    <t>Lung</t>
  </si>
  <si>
    <t>Skeletal muscle</t>
  </si>
  <si>
    <t>Tissue distribution of mouse Oct3 mRNA</t>
    <phoneticPr fontId="2" type="noConversion"/>
  </si>
  <si>
    <t>Mean</t>
  </si>
  <si>
    <t>Std. Deviation</t>
  </si>
  <si>
    <t>Std. Error of Mean</t>
  </si>
  <si>
    <t>1#</t>
    <phoneticPr fontId="2" type="noConversion"/>
  </si>
  <si>
    <t>2#</t>
  </si>
  <si>
    <t>2#</t>
    <phoneticPr fontId="2" type="noConversion"/>
  </si>
  <si>
    <t>3#</t>
  </si>
  <si>
    <t>3#</t>
    <phoneticPr fontId="2" type="noConversion"/>
  </si>
  <si>
    <t>Adrenal gland</t>
    <phoneticPr fontId="2" type="noConversion"/>
  </si>
  <si>
    <t>Fig 1A</t>
    <phoneticPr fontId="2" type="noConversion"/>
  </si>
  <si>
    <t>Oct3</t>
  </si>
  <si>
    <t>Slc6a2</t>
  </si>
  <si>
    <t>Slc6a3</t>
  </si>
  <si>
    <t>Slc6a4</t>
  </si>
  <si>
    <t>gonWAT</t>
    <phoneticPr fontId="2" type="noConversion"/>
  </si>
  <si>
    <t>mean</t>
    <phoneticPr fontId="2" type="noConversion"/>
  </si>
  <si>
    <t>SD</t>
    <phoneticPr fontId="2" type="noConversion"/>
  </si>
  <si>
    <t>UD</t>
    <phoneticPr fontId="2" type="noConversion"/>
  </si>
  <si>
    <t xml:space="preserve">mRNA expression of Oct3, Slc6a2, Slc6a3 and Slc6a4 in different mouse WATs </t>
    <phoneticPr fontId="2" type="noConversion"/>
  </si>
  <si>
    <t>Fig 1B</t>
    <phoneticPr fontId="2" type="noConversion"/>
  </si>
  <si>
    <t>MA</t>
  </si>
  <si>
    <t>SVC</t>
  </si>
  <si>
    <t>Fig 1D</t>
    <phoneticPr fontId="2" type="noConversion"/>
  </si>
  <si>
    <t>mRNA expression of Oct3 in mouse mature adipocytes (MA) and stromal vascular cells (SVC) of ingWAT</t>
    <phoneticPr fontId="2" type="noConversion"/>
  </si>
  <si>
    <t>Std. Deviation</t>
    <phoneticPr fontId="2" type="noConversion"/>
  </si>
  <si>
    <t>Uptake of different monoamines and MPP+ in HEK-293 cells stably overexpressing mouse Oct3.</t>
    <phoneticPr fontId="2" type="noConversion"/>
  </si>
  <si>
    <t>Fig 1F</t>
    <phoneticPr fontId="2" type="noConversion"/>
  </si>
  <si>
    <t>NE</t>
  </si>
  <si>
    <t>Serotonin</t>
  </si>
  <si>
    <r>
      <t>MPP</t>
    </r>
    <r>
      <rPr>
        <vertAlign val="superscript"/>
        <sz val="15"/>
        <rFont val="Arial"/>
        <family val="2"/>
      </rPr>
      <t>+</t>
    </r>
  </si>
  <si>
    <t>Epinephrine</t>
  </si>
  <si>
    <t>Dopamine</t>
  </si>
  <si>
    <t>Tyramine</t>
  </si>
  <si>
    <t>OCT3 (human)</t>
  </si>
  <si>
    <t>Oct3 (mouse)</t>
  </si>
  <si>
    <t>EV</t>
  </si>
  <si>
    <r>
      <t>Saturation kinetics of [</t>
    </r>
    <r>
      <rPr>
        <vertAlign val="superscript"/>
        <sz val="15"/>
        <color theme="1"/>
        <rFont val="Arial"/>
        <family val="2"/>
      </rPr>
      <t>3</t>
    </r>
    <r>
      <rPr>
        <sz val="15"/>
        <color theme="1"/>
        <rFont val="Arial"/>
        <family val="2"/>
      </rPr>
      <t xml:space="preserve">H]-NE transport in HEK-293 Flp-In cells stably expressing human </t>
    </r>
    <r>
      <rPr>
        <i/>
        <sz val="15"/>
        <color theme="1"/>
        <rFont val="Arial"/>
        <family val="2"/>
      </rPr>
      <t>OCT3</t>
    </r>
    <r>
      <rPr>
        <sz val="15"/>
        <color theme="1"/>
        <rFont val="Arial"/>
        <family val="2"/>
      </rPr>
      <t xml:space="preserve"> or mouse </t>
    </r>
    <r>
      <rPr>
        <i/>
        <sz val="15"/>
        <color theme="1"/>
        <rFont val="Arial"/>
        <family val="2"/>
      </rPr>
      <t>Oct3</t>
    </r>
    <r>
      <rPr>
        <sz val="15"/>
        <color theme="1"/>
        <rFont val="Arial"/>
        <family val="2"/>
      </rPr>
      <t xml:space="preserve">. </t>
    </r>
    <phoneticPr fontId="2" type="noConversion"/>
  </si>
  <si>
    <t>NE(mM)</t>
    <phoneticPr fontId="2" type="noConversion"/>
  </si>
  <si>
    <t>Ctrl</t>
  </si>
  <si>
    <t>Time (min)</t>
    <phoneticPr fontId="2" type="noConversion"/>
  </si>
  <si>
    <t>Injection</t>
    <phoneticPr fontId="2" type="noConversion"/>
  </si>
  <si>
    <t>4#</t>
  </si>
  <si>
    <t>5#</t>
  </si>
  <si>
    <t>6#</t>
  </si>
  <si>
    <t>7#</t>
  </si>
  <si>
    <t>8#</t>
  </si>
  <si>
    <t>cKO</t>
    <phoneticPr fontId="2" type="noConversion"/>
  </si>
  <si>
    <t>Basal</t>
  </si>
  <si>
    <t>Relative O2 consumption of Ctrl and cKO mice after NE injection</t>
  </si>
  <si>
    <t xml:space="preserve">Heat production of Ctrl and cKO mice after NE injection </t>
    <phoneticPr fontId="2" type="noConversion"/>
  </si>
  <si>
    <t>Ucp1</t>
  </si>
  <si>
    <t>Pgc1α</t>
  </si>
  <si>
    <t>Dio2</t>
  </si>
  <si>
    <t>Hsl</t>
  </si>
  <si>
    <t>Atgl</t>
  </si>
  <si>
    <t>Ctrl</t>
    <phoneticPr fontId="2" type="noConversion"/>
  </si>
  <si>
    <t>Mean</t>
    <phoneticPr fontId="2" type="noConversion"/>
  </si>
  <si>
    <t>P &gt; 0.05</t>
  </si>
  <si>
    <t>P &lt; 0.05</t>
  </si>
  <si>
    <t>P&lt;0.001</t>
  </si>
  <si>
    <t>P  value</t>
    <phoneticPr fontId="2" type="noConversion"/>
  </si>
  <si>
    <t>P value</t>
    <phoneticPr fontId="2" type="noConversion"/>
  </si>
  <si>
    <t>P &lt; 0.05</t>
    <phoneticPr fontId="2" type="noConversion"/>
  </si>
  <si>
    <t>P &lt; 0.01</t>
    <phoneticPr fontId="2" type="noConversion"/>
  </si>
  <si>
    <t>P &gt; 0.05</t>
    <phoneticPr fontId="2" type="noConversion"/>
  </si>
  <si>
    <t>Fig.3A</t>
    <phoneticPr fontId="2" type="noConversion"/>
  </si>
  <si>
    <t>P &lt; 0.001</t>
    <phoneticPr fontId="2" type="noConversion"/>
  </si>
  <si>
    <t>Fig 3D</t>
    <phoneticPr fontId="2" type="noConversion"/>
  </si>
  <si>
    <t>P &gt; 0.5</t>
    <phoneticPr fontId="2" type="noConversion"/>
  </si>
  <si>
    <t>P &lt; 0.5</t>
    <phoneticPr fontId="2" type="noConversion"/>
  </si>
  <si>
    <t>Time(h)</t>
  </si>
  <si>
    <t>EV-NA</t>
  </si>
  <si>
    <t>EV-Basal</t>
  </si>
  <si>
    <t>Slc22a3-OE-Basal</t>
  </si>
  <si>
    <t>Conc.</t>
    <phoneticPr fontId="2" type="noConversion"/>
  </si>
  <si>
    <t>WT</t>
    <phoneticPr fontId="2" type="noConversion"/>
  </si>
  <si>
    <t>% of basal lipolysis</t>
    <phoneticPr fontId="2" type="noConversion"/>
  </si>
  <si>
    <t>RT</t>
  </si>
  <si>
    <t>Cold</t>
  </si>
  <si>
    <r>
      <t xml:space="preserve">Basal and NE-stimulated lipolysis, as measured by glycerol release from differentiated 3T3-L1 adipocytes stably transfected with empty vectors (EV) or </t>
    </r>
    <r>
      <rPr>
        <i/>
        <sz val="15"/>
        <color theme="1"/>
        <rFont val="Arial"/>
        <family val="2"/>
      </rPr>
      <t>Oct3</t>
    </r>
    <r>
      <rPr>
        <sz val="15"/>
        <color theme="1"/>
        <rFont val="Arial"/>
        <family val="2"/>
      </rPr>
      <t xml:space="preserve"> (</t>
    </r>
    <r>
      <rPr>
        <i/>
        <sz val="15"/>
        <color theme="1"/>
        <rFont val="Arial"/>
        <family val="2"/>
      </rPr>
      <t>Oct3-</t>
    </r>
    <r>
      <rPr>
        <sz val="15"/>
        <color theme="1"/>
        <rFont val="Arial"/>
        <family val="2"/>
      </rPr>
      <t>OE)</t>
    </r>
  </si>
  <si>
    <r>
      <t>In vitro</t>
    </r>
    <r>
      <rPr>
        <sz val="15"/>
        <color theme="1"/>
        <rFont val="Arial"/>
        <family val="2"/>
      </rPr>
      <t xml:space="preserve"> glycerol release from differentiated SVF-derived adipocytes from Ctrl and cKO mice in the absence or presence of NE</t>
    </r>
  </si>
  <si>
    <r>
      <t>Ex vivo</t>
    </r>
    <r>
      <rPr>
        <sz val="15"/>
        <color theme="1"/>
        <rFont val="Arial"/>
        <family val="2"/>
      </rPr>
      <t xml:space="preserve"> glycerol release from AT explants in the absence (basal) or presence of NE (NE)</t>
    </r>
  </si>
  <si>
    <r>
      <t>Basal and NE-stimulated lipolysis by measuring serum FFAs in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</t>
    </r>
  </si>
  <si>
    <r>
      <t>mRNA expression of thermogenic and lipolytic genes in  gonWAT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 after NE injection.</t>
    </r>
    <phoneticPr fontId="2" type="noConversion"/>
  </si>
  <si>
    <t>Cidea</t>
  </si>
  <si>
    <t>Pparα</t>
  </si>
  <si>
    <t>Pgc1β</t>
  </si>
  <si>
    <t>Tbx1</t>
  </si>
  <si>
    <t>Prdm16</t>
  </si>
  <si>
    <t>Tmem26</t>
  </si>
  <si>
    <t>Slc27a2</t>
  </si>
  <si>
    <r>
      <t>Real-time PCR analysis of relative gene expression levels in ingWAT of Ctrl and cKO</t>
    </r>
    <r>
      <rPr>
        <i/>
        <vertAlign val="superscript"/>
        <sz val="10.5"/>
        <color theme="1"/>
        <rFont val="Arial"/>
        <family val="2"/>
      </rPr>
      <t xml:space="preserve"> </t>
    </r>
    <r>
      <rPr>
        <sz val="10.5"/>
        <color theme="1"/>
        <rFont val="Arial"/>
        <family val="2"/>
      </rPr>
      <t>mice after cold acclimation (BAT selective genes and beige genes)</t>
    </r>
    <phoneticPr fontId="2" type="noConversion"/>
  </si>
  <si>
    <t>Gsn</t>
  </si>
  <si>
    <t>Sncg</t>
  </si>
  <si>
    <t>Slc7a10</t>
  </si>
  <si>
    <t>Rarres2</t>
  </si>
  <si>
    <t>Nnat</t>
  </si>
  <si>
    <t>Adiponectin</t>
  </si>
  <si>
    <t>Fabp4</t>
  </si>
  <si>
    <t>Ccdc80</t>
  </si>
  <si>
    <t>CPT1a</t>
  </si>
  <si>
    <t>CPT2</t>
  </si>
  <si>
    <t>Hadha</t>
  </si>
  <si>
    <t>Hadhb</t>
  </si>
  <si>
    <t>Acdvl1</t>
  </si>
  <si>
    <t>Acaa2</t>
  </si>
  <si>
    <t>Acsl5</t>
  </si>
  <si>
    <t>Twist1</t>
  </si>
  <si>
    <t>Fig 4J</t>
    <phoneticPr fontId="2" type="noConversion"/>
  </si>
  <si>
    <t xml:space="preserve">Mitochondrial number per nucleus determined from electron micrographs. </t>
    <phoneticPr fontId="2" type="noConversion"/>
  </si>
  <si>
    <t>Mitochondrial DNA content determined in ingWAT, gonWAT and BAT</t>
  </si>
  <si>
    <t>Fig 5E</t>
    <phoneticPr fontId="2" type="noConversion"/>
  </si>
  <si>
    <t>Positive signals of MitoTracker quantified as % total cells.</t>
  </si>
  <si>
    <t>The amount of lactate in ingWAT</t>
    <phoneticPr fontId="2" type="noConversion"/>
  </si>
  <si>
    <t>Cox7a1</t>
  </si>
  <si>
    <t>Cox7b</t>
  </si>
  <si>
    <t>Cox8b</t>
  </si>
  <si>
    <t>Uqcrb</t>
  </si>
  <si>
    <t>Uqcrh</t>
  </si>
  <si>
    <t>Cytochrome c</t>
  </si>
  <si>
    <t>Atp5a</t>
  </si>
  <si>
    <t>mRNA expression of genes associated with mitochondrial respiratory chain complexes genes and other mitochondriaI genes in ingWAT</t>
  </si>
  <si>
    <t>Hk2</t>
  </si>
  <si>
    <t>Pdk4</t>
  </si>
  <si>
    <t>Pfkl</t>
  </si>
  <si>
    <t>Eno1</t>
  </si>
  <si>
    <t>Gapdh</t>
  </si>
  <si>
    <t>Gpi1</t>
  </si>
  <si>
    <t>Pfkm</t>
  </si>
  <si>
    <t>Pgk1</t>
  </si>
  <si>
    <t>Pgm1</t>
  </si>
  <si>
    <t>Pkm1</t>
  </si>
  <si>
    <t>Time (minutes)</t>
  </si>
  <si>
    <t>Fig.6D</t>
    <phoneticPr fontId="2" type="noConversion"/>
  </si>
  <si>
    <r>
      <t>The O</t>
    </r>
    <r>
      <rPr>
        <vertAlign val="subscript"/>
        <sz val="15"/>
        <color theme="1"/>
        <rFont val="Arial"/>
        <family val="2"/>
      </rPr>
      <t>2</t>
    </r>
    <r>
      <rPr>
        <sz val="15"/>
        <color theme="1"/>
        <rFont val="Arial"/>
        <family val="2"/>
      </rPr>
      <t xml:space="preserve"> consumption rate (OCR) in </t>
    </r>
    <r>
      <rPr>
        <i/>
        <sz val="15"/>
        <color theme="1"/>
        <rFont val="Arial"/>
        <family val="2"/>
      </rPr>
      <t xml:space="preserve">Oct3 </t>
    </r>
    <r>
      <rPr>
        <sz val="15"/>
        <color theme="1"/>
        <rFont val="Arial"/>
        <family val="2"/>
      </rPr>
      <t>KO beige adipocytes and Ctrl.</t>
    </r>
    <phoneticPr fontId="2" type="noConversion"/>
  </si>
  <si>
    <t>Fig.6E</t>
    <phoneticPr fontId="2" type="noConversion"/>
  </si>
  <si>
    <t>Vehicle</t>
  </si>
  <si>
    <t>NE+prop</t>
  </si>
  <si>
    <r>
      <t>Ucp1</t>
    </r>
    <r>
      <rPr>
        <sz val="15"/>
        <color theme="1"/>
        <rFont val="Arial"/>
        <family val="2"/>
      </rPr>
      <t xml:space="preserve"> mRNA expression in differentiated primary inguinal adipocytes from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 after stimulation with NE and T</t>
    </r>
    <r>
      <rPr>
        <vertAlign val="subscript"/>
        <sz val="15"/>
        <color theme="1"/>
        <rFont val="Arial"/>
        <family val="2"/>
      </rPr>
      <t>3</t>
    </r>
    <r>
      <rPr>
        <sz val="15"/>
        <color theme="1"/>
        <rFont val="Arial"/>
        <family val="2"/>
      </rPr>
      <t xml:space="preserve"> in the presence or absence of propranolol (</t>
    </r>
    <r>
      <rPr>
        <i/>
        <sz val="15"/>
        <color theme="1"/>
        <rFont val="Arial"/>
        <family val="2"/>
      </rPr>
      <t>n</t>
    </r>
    <r>
      <rPr>
        <sz val="15"/>
        <color theme="1"/>
        <rFont val="Arial"/>
        <family val="2"/>
      </rPr>
      <t xml:space="preserve"> = 3).</t>
    </r>
    <phoneticPr fontId="2" type="noConversion"/>
  </si>
  <si>
    <t>10 nM</t>
  </si>
  <si>
    <t>100 nM</t>
  </si>
  <si>
    <t>10 μM</t>
  </si>
  <si>
    <t>1 μM</t>
    <phoneticPr fontId="2" type="noConversion"/>
  </si>
  <si>
    <t>Fig.6G</t>
    <phoneticPr fontId="2" type="noConversion"/>
  </si>
  <si>
    <r>
      <rPr>
        <i/>
        <sz val="15"/>
        <color theme="1"/>
        <rFont val="Arial"/>
        <family val="2"/>
      </rPr>
      <t>In vitro</t>
    </r>
    <r>
      <rPr>
        <sz val="15"/>
        <color theme="1"/>
        <rFont val="Arial"/>
        <family val="2"/>
      </rPr>
      <t xml:space="preserve"> glycerol release from differentiated SVF-derived adipocytes in the presence or absence of NE and propranolol</t>
    </r>
    <phoneticPr fontId="2" type="noConversion"/>
  </si>
  <si>
    <t>NE + vehicle</t>
  </si>
  <si>
    <t>NE + prop</t>
  </si>
  <si>
    <t>ºC</t>
    <phoneticPr fontId="2" type="noConversion"/>
  </si>
  <si>
    <r>
      <t>Maximal body temperature change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mice. NE was injected into mice with (NE + prop) or without propranolol (5 mg/kg, s.c.) pretreatment (NE + vehicle).</t>
    </r>
    <phoneticPr fontId="2" type="noConversion"/>
  </si>
  <si>
    <t>WT</t>
  </si>
  <si>
    <t>UD：underdetermination</t>
    <phoneticPr fontId="2" type="noConversion"/>
  </si>
  <si>
    <t>Maoa</t>
  </si>
  <si>
    <t>Maob</t>
  </si>
  <si>
    <t>Comt</t>
  </si>
  <si>
    <r>
      <t xml:space="preserve">mRNA expression of </t>
    </r>
    <r>
      <rPr>
        <i/>
        <sz val="15"/>
        <color theme="1"/>
        <rFont val="Arial"/>
        <family val="2"/>
      </rPr>
      <t>Maoa</t>
    </r>
    <r>
      <rPr>
        <sz val="15"/>
        <color theme="1"/>
        <rFont val="Arial"/>
        <family val="2"/>
      </rPr>
      <t xml:space="preserve">, </t>
    </r>
    <r>
      <rPr>
        <i/>
        <sz val="15"/>
        <color theme="1"/>
        <rFont val="Arial"/>
        <family val="2"/>
      </rPr>
      <t>Maob</t>
    </r>
    <r>
      <rPr>
        <sz val="15"/>
        <color theme="1"/>
        <rFont val="Arial"/>
        <family val="2"/>
      </rPr>
      <t xml:space="preserve">, </t>
    </r>
    <r>
      <rPr>
        <i/>
        <sz val="15"/>
        <color theme="1"/>
        <rFont val="Arial"/>
        <family val="2"/>
      </rPr>
      <t xml:space="preserve">Comt, </t>
    </r>
    <r>
      <rPr>
        <sz val="15"/>
        <color theme="1"/>
        <rFont val="Arial"/>
        <family val="2"/>
      </rPr>
      <t>and adipocytes abundant gene</t>
    </r>
    <r>
      <rPr>
        <i/>
        <sz val="15"/>
        <color theme="1"/>
        <rFont val="Arial"/>
        <family val="2"/>
      </rPr>
      <t xml:space="preserve"> Adiponectin </t>
    </r>
    <r>
      <rPr>
        <sz val="15"/>
        <color theme="1"/>
        <rFont val="Arial"/>
        <family val="2"/>
      </rPr>
      <t>in different mouse WATs</t>
    </r>
    <phoneticPr fontId="2" type="noConversion"/>
  </si>
  <si>
    <t>KO</t>
  </si>
  <si>
    <r>
      <rPr>
        <sz val="15"/>
        <color theme="1"/>
        <rFont val="Arial"/>
        <family val="2"/>
      </rPr>
      <t>[</t>
    </r>
    <r>
      <rPr>
        <vertAlign val="superscript"/>
        <sz val="15"/>
        <color theme="1"/>
        <rFont val="Arial"/>
        <family val="2"/>
      </rPr>
      <t>3</t>
    </r>
    <r>
      <rPr>
        <sz val="15"/>
        <color theme="1"/>
        <rFont val="Arial"/>
        <family val="2"/>
      </rPr>
      <t>H]-NE uptake assay in primary white and brown adipocytes from Ctrl and cKO mice.</t>
    </r>
    <r>
      <rPr>
        <b/>
        <sz val="15"/>
        <color theme="1"/>
        <rFont val="Arial"/>
        <family val="2"/>
      </rPr>
      <t xml:space="preserve"> </t>
    </r>
    <phoneticPr fontId="2" type="noConversion"/>
  </si>
  <si>
    <t>Total radioactivity in ingWAT and gonWAT from Ctrl and cKO mice</t>
  </si>
  <si>
    <t>P&lt; 0.001</t>
    <phoneticPr fontId="2" type="noConversion"/>
  </si>
  <si>
    <t>P&lt; 0.01</t>
    <phoneticPr fontId="2" type="noConversion"/>
  </si>
  <si>
    <t>cKO</t>
  </si>
  <si>
    <t xml:space="preserve">Body temperature parameters of Ctrl and cKO mice after NE injection (s.c., 0.3 mg/kg) at the indicated time point. </t>
    <phoneticPr fontId="2" type="noConversion"/>
  </si>
  <si>
    <t>Maximal body temperature</t>
  </si>
  <si>
    <t>Maximal body  temperature change</t>
  </si>
  <si>
    <t>Rectal core body temperature</t>
    <phoneticPr fontId="2" type="noConversion"/>
  </si>
  <si>
    <t>Fig.3B</t>
    <phoneticPr fontId="2" type="noConversion"/>
  </si>
  <si>
    <t>Fig.3C</t>
    <phoneticPr fontId="2" type="noConversion"/>
  </si>
  <si>
    <r>
      <t>Relative O</t>
    </r>
    <r>
      <rPr>
        <vertAlign val="subscript"/>
        <sz val="15"/>
        <color theme="1"/>
        <rFont val="Arial"/>
        <family val="2"/>
      </rPr>
      <t>2</t>
    </r>
    <r>
      <rPr>
        <sz val="15"/>
        <color theme="1"/>
        <rFont val="Arial"/>
        <family val="2"/>
      </rPr>
      <t xml:space="preserve"> consumption of Ctrl and cKO mice after NE injection</t>
    </r>
    <phoneticPr fontId="2" type="noConversion"/>
  </si>
  <si>
    <t>27min(injection)</t>
    <phoneticPr fontId="2" type="noConversion"/>
  </si>
  <si>
    <t>Fig 1C</t>
    <phoneticPr fontId="2" type="noConversion"/>
  </si>
  <si>
    <t>Fig 1G</t>
    <phoneticPr fontId="2" type="noConversion"/>
  </si>
  <si>
    <t>Fig 1I</t>
    <phoneticPr fontId="2" type="noConversion"/>
  </si>
  <si>
    <t>Fig 1J</t>
    <phoneticPr fontId="2" type="noConversion"/>
  </si>
  <si>
    <t>Fig 3A-3C</t>
    <phoneticPr fontId="2" type="noConversion"/>
  </si>
  <si>
    <t>Fig 2E</t>
    <phoneticPr fontId="2" type="noConversion"/>
  </si>
  <si>
    <t>Fig 2F</t>
    <phoneticPr fontId="2" type="noConversion"/>
  </si>
  <si>
    <t>Fig 2G</t>
    <phoneticPr fontId="2" type="noConversion"/>
  </si>
  <si>
    <t>Fig 2H</t>
    <phoneticPr fontId="2" type="noConversion"/>
  </si>
  <si>
    <r>
      <t xml:space="preserve"> mRNA expression of thermogenic and lipolytic genes in ingWAT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 after NE injection</t>
    </r>
    <phoneticPr fontId="2" type="noConversion"/>
  </si>
  <si>
    <t>Fig 2J</t>
    <phoneticPr fontId="2" type="noConversion"/>
  </si>
  <si>
    <t>Fig 3A</t>
    <phoneticPr fontId="2" type="noConversion"/>
  </si>
  <si>
    <t>Fig 3E</t>
    <phoneticPr fontId="2" type="noConversion"/>
  </si>
  <si>
    <r>
      <t>Core body temperature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 xml:space="preserve">mice at RT and after cold acclimation </t>
    </r>
  </si>
  <si>
    <t>Fig 2I</t>
    <phoneticPr fontId="2" type="noConversion"/>
  </si>
  <si>
    <t>Fig 3H</t>
    <phoneticPr fontId="2" type="noConversion"/>
  </si>
  <si>
    <t>Fig 4A</t>
    <phoneticPr fontId="2" type="noConversion"/>
  </si>
  <si>
    <r>
      <t>real-time PCR analysis of relative gene expression levels in ingWAT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 after cold acclimation (WAT selective genes)</t>
    </r>
    <phoneticPr fontId="2" type="noConversion"/>
  </si>
  <si>
    <t>Fig 4H</t>
    <phoneticPr fontId="2" type="noConversion"/>
  </si>
  <si>
    <t>Fig 4I</t>
    <phoneticPr fontId="2" type="noConversion"/>
  </si>
  <si>
    <r>
      <t>Real-time PCR analysis of relative gene expression levels in ingWAT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 after cold acclimation (Fatty acid β-oxidation genes)</t>
    </r>
    <phoneticPr fontId="2" type="noConversion"/>
  </si>
  <si>
    <t>Fig 5B</t>
    <phoneticPr fontId="2" type="noConversion"/>
  </si>
  <si>
    <t>Fig 5C</t>
    <phoneticPr fontId="2" type="noConversion"/>
  </si>
  <si>
    <t>Fig 5I</t>
    <phoneticPr fontId="2" type="noConversion"/>
  </si>
  <si>
    <t>Fig 5L</t>
    <phoneticPr fontId="2" type="noConversion"/>
  </si>
  <si>
    <r>
      <t>Heat maps of relative expression levels of glycolytic genes in ingWAT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 xml:space="preserve">mice. </t>
    </r>
    <r>
      <rPr>
        <b/>
        <sz val="15"/>
        <color theme="1"/>
        <rFont val="Arial"/>
        <family val="2"/>
      </rPr>
      <t>(L)</t>
    </r>
    <r>
      <rPr>
        <sz val="15"/>
        <color theme="1"/>
        <rFont val="Arial"/>
        <family val="2"/>
      </rPr>
      <t xml:space="preserve"> mRNA expression of genes associated with glycolysis in ingWAT (</t>
    </r>
    <r>
      <rPr>
        <i/>
        <sz val="15"/>
        <color theme="1"/>
        <rFont val="Arial"/>
        <family val="2"/>
      </rPr>
      <t>n</t>
    </r>
    <r>
      <rPr>
        <sz val="15"/>
        <color theme="1"/>
        <rFont val="Arial"/>
        <family val="2"/>
      </rPr>
      <t xml:space="preserve"> = 6). </t>
    </r>
  </si>
  <si>
    <t>Fig 5N</t>
    <phoneticPr fontId="2" type="noConversion"/>
  </si>
  <si>
    <t>Fig 6A</t>
    <phoneticPr fontId="2" type="noConversion"/>
  </si>
  <si>
    <t>Fig 6B</t>
    <phoneticPr fontId="2" type="noConversion"/>
  </si>
  <si>
    <r>
      <t>Maximal O</t>
    </r>
    <r>
      <rPr>
        <vertAlign val="subscript"/>
        <sz val="15"/>
        <color theme="1"/>
        <rFont val="Arial"/>
        <family val="2"/>
      </rPr>
      <t>2</t>
    </r>
    <r>
      <rPr>
        <sz val="15"/>
        <color theme="1"/>
        <rFont val="Arial"/>
        <family val="2"/>
      </rPr>
      <t xml:space="preserve"> consumption change (ΔO</t>
    </r>
    <r>
      <rPr>
        <vertAlign val="subscript"/>
        <sz val="15"/>
        <color theme="1"/>
        <rFont val="Arial"/>
        <family val="2"/>
      </rPr>
      <t>2</t>
    </r>
    <r>
      <rPr>
        <sz val="15"/>
        <color theme="1"/>
        <rFont val="Arial"/>
        <family val="2"/>
      </rPr>
      <t>) 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mice. NE was injected into mice with (NE + prop) or without propranolol (5 mg/kg, s.c.) pretreatment (NE + vehicle).</t>
    </r>
    <phoneticPr fontId="2" type="noConversion"/>
  </si>
  <si>
    <r>
      <t>Maximal heat production change (ΔHeat) of Ctrl and cKO</t>
    </r>
    <r>
      <rPr>
        <i/>
        <vertAlign val="superscript"/>
        <sz val="15"/>
        <color theme="1"/>
        <rFont val="Arial"/>
        <family val="2"/>
      </rPr>
      <t xml:space="preserve"> </t>
    </r>
    <r>
      <rPr>
        <sz val="15"/>
        <color theme="1"/>
        <rFont val="Arial"/>
        <family val="2"/>
      </rPr>
      <t>mice. NE was injected into mice with (NE + prop) or without propranolol (5 mg/kg, s.c.) pretreatment (NE + vehicle).</t>
    </r>
    <phoneticPr fontId="2" type="noConversion"/>
  </si>
  <si>
    <t>Fig 6C</t>
    <phoneticPr fontId="2" type="noConversion"/>
  </si>
  <si>
    <t>Sketetal muscle</t>
  </si>
  <si>
    <t>Subcutaneous adipose</t>
  </si>
  <si>
    <t>Visceral adipose</t>
  </si>
  <si>
    <t>Prostate</t>
  </si>
  <si>
    <t>Placenta</t>
  </si>
  <si>
    <t>Adrenal gland</t>
  </si>
  <si>
    <t>Fig S1A</t>
    <phoneticPr fontId="2" type="noConversion"/>
  </si>
  <si>
    <t>Fig S1B</t>
    <phoneticPr fontId="2" type="noConversion"/>
  </si>
  <si>
    <t>Fig S1C</t>
    <phoneticPr fontId="2" type="noConversion"/>
  </si>
  <si>
    <t>Fig S1D</t>
    <phoneticPr fontId="2" type="noConversion"/>
  </si>
  <si>
    <t>Fig S3C</t>
    <phoneticPr fontId="2" type="noConversion"/>
  </si>
  <si>
    <t>Total mass</t>
  </si>
  <si>
    <t>Lean mass</t>
  </si>
  <si>
    <t>Fat mass</t>
  </si>
  <si>
    <t>Fig SA6</t>
    <phoneticPr fontId="2" type="noConversion"/>
  </si>
  <si>
    <t>Fig S6B</t>
    <phoneticPr fontId="2" type="noConversion"/>
  </si>
  <si>
    <t>Fig S6C</t>
    <phoneticPr fontId="2" type="noConversion"/>
  </si>
  <si>
    <r>
      <t>T</t>
    </r>
    <r>
      <rPr>
        <vertAlign val="subscript"/>
        <sz val="15"/>
        <rFont val="Arial"/>
        <family val="2"/>
      </rPr>
      <t>3</t>
    </r>
  </si>
  <si>
    <t>Dapamine</t>
  </si>
  <si>
    <t>5-HT</t>
  </si>
  <si>
    <t>Fig S7A</t>
    <phoneticPr fontId="2" type="noConversion"/>
  </si>
  <si>
    <t>Weeks</t>
    <phoneticPr fontId="2" type="noConversion"/>
  </si>
  <si>
    <t>Before cold</t>
  </si>
  <si>
    <t>After cold</t>
  </si>
  <si>
    <t xml:space="preserve">Body weight curves of Ctrl and cKO mice fed a HFD for 12 weeks at thermoneutrality (30°C) </t>
    <phoneticPr fontId="2" type="noConversion"/>
  </si>
  <si>
    <t xml:space="preserve">Body weight curves of Ctrl and cKO mice fed a HFD for 12 weeks at RT (22°C) </t>
    <phoneticPr fontId="2" type="noConversion"/>
  </si>
  <si>
    <t>Fig S7B</t>
    <phoneticPr fontId="2" type="noConversion"/>
  </si>
  <si>
    <t>Body weight</t>
    <phoneticPr fontId="2" type="noConversion"/>
  </si>
  <si>
    <t>Body temperature</t>
    <phoneticPr fontId="2" type="noConversion"/>
  </si>
  <si>
    <t xml:space="preserve">Ctrl and cKO mice on a 12-week HFD  then subjected to a cold challenge (4°C) for one week </t>
    <phoneticPr fontId="2" type="noConversion"/>
  </si>
  <si>
    <t>Fig S7C-S7L</t>
    <phoneticPr fontId="2" type="noConversion"/>
  </si>
  <si>
    <t>Fig S7L</t>
    <phoneticPr fontId="2" type="noConversion"/>
  </si>
  <si>
    <t>Fig S7D</t>
    <phoneticPr fontId="2" type="noConversion"/>
  </si>
  <si>
    <t>Fig S7E</t>
    <phoneticPr fontId="2" type="noConversion"/>
  </si>
  <si>
    <t>Food intake</t>
    <phoneticPr fontId="2" type="noConversion"/>
  </si>
  <si>
    <t xml:space="preserve">Fed blood glucose. </t>
  </si>
  <si>
    <t>Fig S7F</t>
    <phoneticPr fontId="2" type="noConversion"/>
  </si>
  <si>
    <t>Plasma triglyceride</t>
  </si>
  <si>
    <t>Fig S7G</t>
    <phoneticPr fontId="2" type="noConversion"/>
  </si>
  <si>
    <t>Plasma cholesterol</t>
    <phoneticPr fontId="2" type="noConversion"/>
  </si>
  <si>
    <t>Fig S7</t>
    <phoneticPr fontId="2" type="noConversion"/>
  </si>
  <si>
    <t>Plasma insulin</t>
  </si>
  <si>
    <t>Plasma adiponectin</t>
  </si>
  <si>
    <t xml:space="preserve"> Plasma FFAs</t>
  </si>
  <si>
    <t>Glucose tolerance test</t>
  </si>
  <si>
    <t>Saline</t>
  </si>
  <si>
    <t>Decynium-22</t>
  </si>
  <si>
    <t>Fig S8G</t>
    <phoneticPr fontId="2" type="noConversion"/>
  </si>
  <si>
    <t>OCT3</t>
  </si>
  <si>
    <t>SLC6A2</t>
  </si>
  <si>
    <t>SLC6A3</t>
  </si>
  <si>
    <t>SLC6A4</t>
  </si>
  <si>
    <t>MAOA</t>
  </si>
  <si>
    <t>MAOB</t>
  </si>
  <si>
    <t>COMT</t>
  </si>
  <si>
    <t>ADIPOQ</t>
  </si>
  <si>
    <t>Fig S8D</t>
    <phoneticPr fontId="2" type="noConversion"/>
  </si>
  <si>
    <t>Diff MSC</t>
  </si>
  <si>
    <t>Fig S8F</t>
    <phoneticPr fontId="2" type="noConversion"/>
  </si>
  <si>
    <t>Fig S5B</t>
    <phoneticPr fontId="2" type="noConversion"/>
  </si>
  <si>
    <t>Fig S5C</t>
    <phoneticPr fontId="2" type="noConversion"/>
  </si>
  <si>
    <t>NE injection</t>
  </si>
  <si>
    <t>Fig S4G</t>
    <phoneticPr fontId="2" type="noConversion"/>
  </si>
  <si>
    <t>Fig S5M</t>
    <phoneticPr fontId="2" type="noConversion"/>
  </si>
  <si>
    <t>rs555754,ENSG00000146477,Adipose_Subcutaneous</t>
    <phoneticPr fontId="2" type="noConversion"/>
  </si>
  <si>
    <t>rs412522,ENSG00000146477,Adipose_Subcutaneous</t>
    <phoneticPr fontId="2" type="noConversion"/>
  </si>
  <si>
    <r>
      <t xml:space="preserve">The boxplot in FigS8B-C below was obtained from GTEx Portal, using their online GTEx eQTL Calculator (GTEx Analysis Release V7), </t>
    </r>
    <r>
      <rPr>
        <u/>
        <sz val="15"/>
        <color theme="10"/>
        <rFont val="Arial"/>
        <family val="2"/>
      </rPr>
      <t xml:space="preserve">https://gtexportal.org/home/testyourown.  The following information was entered in their online tool to generate the figure. </t>
    </r>
    <phoneticPr fontId="2" type="noConversion"/>
  </si>
  <si>
    <t>Cytc</t>
  </si>
  <si>
    <t>Pfkp</t>
  </si>
  <si>
    <t>Fig S5L</t>
    <phoneticPr fontId="2" type="noConversion"/>
  </si>
  <si>
    <t>Pgc1a</t>
  </si>
  <si>
    <t>Adipo</t>
  </si>
  <si>
    <t>Cpt1a</t>
  </si>
  <si>
    <t>Acadv1</t>
  </si>
  <si>
    <t>Elovl3</t>
  </si>
  <si>
    <t>Cpt2</t>
  </si>
  <si>
    <t>Acca2</t>
  </si>
  <si>
    <t>Fig S5G</t>
    <phoneticPr fontId="2" type="noConversion"/>
  </si>
  <si>
    <t>Fig S5F</t>
    <phoneticPr fontId="2" type="noConversion"/>
  </si>
  <si>
    <t>Fig S5K</t>
    <phoneticPr fontId="2" type="noConversion"/>
  </si>
  <si>
    <t>Fig S5A</t>
    <phoneticPr fontId="2" type="noConversion"/>
  </si>
  <si>
    <t>basal</t>
  </si>
  <si>
    <t>epinephrine</t>
    <phoneticPr fontId="2" type="noConversion"/>
  </si>
  <si>
    <t>EV-Forskolin</t>
    <phoneticPr fontId="2" type="noConversion"/>
  </si>
  <si>
    <t>Slc22a3-OE-Forskolin</t>
    <phoneticPr fontId="2" type="noConversion"/>
  </si>
  <si>
    <t>Fig S4A</t>
    <phoneticPr fontId="2" type="noConversion"/>
  </si>
  <si>
    <t>Fig S4E</t>
    <phoneticPr fontId="2" type="noConversion"/>
  </si>
  <si>
    <t>Fig S4B</t>
    <phoneticPr fontId="2" type="noConversion"/>
  </si>
  <si>
    <t>ingWAT</t>
    <phoneticPr fontId="2" type="noConversion"/>
  </si>
  <si>
    <t>Fig S2C</t>
    <phoneticPr fontId="2" type="noConversion"/>
  </si>
  <si>
    <t>Weeks</t>
  </si>
  <si>
    <t>Fig S2D</t>
    <phoneticPr fontId="2" type="noConversion"/>
  </si>
  <si>
    <t>Fig S2E</t>
    <phoneticPr fontId="2" type="noConversion"/>
  </si>
  <si>
    <t>Dark</t>
  </si>
  <si>
    <t>Light</t>
  </si>
  <si>
    <t>Fig S2F</t>
    <phoneticPr fontId="2" type="noConversion"/>
  </si>
  <si>
    <t>Fig S2G</t>
    <phoneticPr fontId="2" type="noConversion"/>
  </si>
  <si>
    <t>Fig S2H</t>
    <phoneticPr fontId="2" type="noConversion"/>
  </si>
  <si>
    <t>Adcy3</t>
  </si>
  <si>
    <t>Adcy10</t>
  </si>
  <si>
    <t>Gnas</t>
  </si>
  <si>
    <t>Fig S5J</t>
    <phoneticPr fontId="2" type="noConversion"/>
  </si>
  <si>
    <t>min</t>
    <phoneticPr fontId="2" type="noConversion"/>
  </si>
  <si>
    <t>#1</t>
    <phoneticPr fontId="2" type="noConversion"/>
  </si>
  <si>
    <t>#2</t>
  </si>
  <si>
    <t>#3</t>
  </si>
  <si>
    <t>#4</t>
  </si>
  <si>
    <t>VO2 (ml/h)</t>
    <phoneticPr fontId="2" type="noConversion"/>
  </si>
  <si>
    <t>VCO2 (ml/h)</t>
    <phoneticPr fontId="2" type="noConversion"/>
  </si>
  <si>
    <t>Heat (kcal/h)</t>
    <phoneticPr fontId="2" type="noConversion"/>
  </si>
  <si>
    <t xml:space="preserve">Fig 4E-4G </t>
    <phoneticPr fontId="2" type="noConversion"/>
  </si>
  <si>
    <r>
      <t>Ctrl</t>
    </r>
    <r>
      <rPr>
        <b/>
        <vertAlign val="superscript"/>
        <sz val="15"/>
        <rFont val="Arial"/>
        <family val="2"/>
      </rPr>
      <t xml:space="preserve"> </t>
    </r>
    <r>
      <rPr>
        <b/>
        <sz val="15"/>
        <rFont val="Arial"/>
        <family val="2"/>
      </rPr>
      <t>+ NE</t>
    </r>
    <phoneticPr fontId="2" type="noConversion"/>
  </si>
  <si>
    <r>
      <t>cKO</t>
    </r>
    <r>
      <rPr>
        <b/>
        <vertAlign val="superscript"/>
        <sz val="15"/>
        <rFont val="Arial"/>
        <family val="2"/>
      </rPr>
      <t xml:space="preserve"> </t>
    </r>
    <r>
      <rPr>
        <b/>
        <sz val="15"/>
        <rFont val="Arial"/>
        <family val="2"/>
      </rPr>
      <t>+ NE</t>
    </r>
    <phoneticPr fontId="2" type="noConversion"/>
  </si>
  <si>
    <r>
      <t>Ctrl</t>
    </r>
    <r>
      <rPr>
        <b/>
        <i/>
        <vertAlign val="superscript"/>
        <sz val="15"/>
        <rFont val="Arial"/>
        <family val="2"/>
      </rPr>
      <t xml:space="preserve"> </t>
    </r>
    <r>
      <rPr>
        <b/>
        <sz val="15"/>
        <rFont val="Arial"/>
        <family val="2"/>
      </rPr>
      <t>+ NE + prop</t>
    </r>
    <phoneticPr fontId="2" type="noConversion"/>
  </si>
  <si>
    <r>
      <t>cKO</t>
    </r>
    <r>
      <rPr>
        <b/>
        <vertAlign val="superscript"/>
        <sz val="15"/>
        <rFont val="Arial"/>
        <family val="2"/>
      </rPr>
      <t xml:space="preserve"> </t>
    </r>
    <r>
      <rPr>
        <b/>
        <sz val="15"/>
        <rFont val="Arial"/>
        <family val="2"/>
      </rPr>
      <t>+ NE + prop</t>
    </r>
    <phoneticPr fontId="2" type="noConversion"/>
  </si>
  <si>
    <t>1 nM</t>
    <phoneticPr fontId="2" type="noConversion"/>
  </si>
  <si>
    <t>NE</t>
    <phoneticPr fontId="2" type="noConversion"/>
  </si>
  <si>
    <t>Prop</t>
    <phoneticPr fontId="2" type="noConversion"/>
  </si>
  <si>
    <t>100 μM</t>
    <phoneticPr fontId="2" type="noConversion"/>
  </si>
  <si>
    <t xml:space="preserve">    </t>
    <phoneticPr fontId="2" type="noConversion"/>
  </si>
  <si>
    <t>P&lt;0.001</t>
    <phoneticPr fontId="2" type="noConversion"/>
  </si>
  <si>
    <t>GO:0019866</t>
  </si>
  <si>
    <t>organelle inner membrane</t>
  </si>
  <si>
    <t>179/2475</t>
  </si>
  <si>
    <t>453/23466</t>
  </si>
  <si>
    <t>Crls1/Ucp1/Timm9/Coq9/Slc25a11/Cox6a2/Sirt5/Ndufa8/Prkar2b/Ndufs3/Ndufa3/Atp5g3/Ndufa6/Ndufs2/Ndufa4/Atp5g1/Slc25a10/Lyn/Pmpcb/Ndufab1/Sqor/Ndufb7/Ndufv2/Dnajc11/Gpd2/Cox7c/Abcb8/Tmem43/Cox5a/Uqcrc1/Pisd/Cpt2/Ndufb4/Mtfp1/Tmem14c/Lgals3/Ndufa10/Fahd1/Vdac1/Ndufb11/Afg3l2/Mpc1/Uqcrfs1/Aifm1/Atp5a1/Atp5j2/Slc25a39/Acaa2/Idh2/Opa1/Atp5f1/Abca8b/Cox6b1/Ndufs7/Myoc/Phb/Apoo/Coq6/Eci1/Foxred1/Tmem70/Immt/Slc1a3/Crat/Ndufa9/Ugt1a6a/Minos1/Cox4i1/Cav2/Cyc1/Ndufv1/Letm1/Sdhd/Hadhb/Ucp2/Tomm22/Uqcrq/Ndufa12/Cox6c/Dmac2/Pcx/Ndufb8/Ndufs4/Sdhb/Oxa1l/Ndufb6/Tufm/Grpel1/Sdhc/Atp5b/Trap1/Ndufb5/Uqcrc2/Timm44/Vdac2/Ndufs8/Got2/Slc25a51/Atp5k/Ckmt2/Phb2/Ndufs5/Rps3/Tst/Cox7b/Ndufs1/Suclg1/Ndufs6/Coq5/Acat1/Mdh2/Acadvl/Atp5h/Slc25a20/Hadh/Ndufa13/Itpr1/Ndufa5/Cox8b/Atp5e/Gatm/Etfdh/Letmd1/Ndufa1/Dhrs1/Ndufv3/Hmgcs2/Ndufa7/Slc25a34/Spg7/2410015M20Rik/Akap1/Uqcc1/Rhot2/Sfxn1/Cox7a1/Abcd3/Atp5d/Timm13/Uqcrh/Atp5o/Ghitm/Sdha/Ndufc2/Efhd1/Tomm40/Fgr/Ldhd/Uqcr10/Acsl5/Cox6a1/Atp5l/Ndufa11/Slc25a42/Pink1/Mpc2/Ndufb9/Ppif/Uqcr11/Atp5j/Cox7a2l/Sirt3/Ndufb10/Mgst1/Cyb5r3/Slc25a19/Sod2/Rsad2/Hadha/Hspd1/Abca8a/Cox5b/Slc25a48/Nipsnap1/Usmg5/Cox7a2/Samm50/Pdk4/Prodh</t>
  </si>
  <si>
    <t>GO:0005743</t>
  </si>
  <si>
    <t>mitochondrial inner membrane</t>
  </si>
  <si>
    <t>176/2475</t>
  </si>
  <si>
    <t>412/23466</t>
  </si>
  <si>
    <t>Crls1/Ucp1/Timm9/Coq9/Slc25a11/Cox6a2/Sirt5/Ndufa8/Prkar2b/Ndufs3/Ndufa3/Atp5g3/Ndufa6/Ndufs2/Ndufa4/Atp5g1/Slc25a10/Lyn/Pmpcb/Ndufab1/Sqor/Ndufb7/Ndufv2/Dnajc11/Gpd2/Cox7c/Abcb8/Cox5a/Uqcrc1/Pisd/Cpt2/Ndufb4/Mtfp1/Tmem14c/Lgals3/Ndufa10/Fahd1/Vdac1/Ndufb11/Afg3l2/Mpc1/Uqcrfs1/Aifm1/Atp5a1/Atp5j2/Slc25a39/Acaa2/Idh2/Opa1/Atp5f1/Abca8b/Cox6b1/Ndufs7/Myoc/Phb/Apoo/Coq6/Eci1/Foxred1/Tmem70/Immt/Slc1a3/Crat/Ndufa9/Ugt1a6a/Minos1/Cox4i1/Cyc1/Ndufv1/Letm1/Sdhd/Hadhb/Ucp2/Tomm22/Uqcrq/Ndufa12/Cox6c/Dmac2/Pcx/Ndufb8/Ndufs4/Sdhb/Oxa1l/Ndufb6/Tufm/Grpel1/Sdhc/Atp5b/Trap1/Ndufb5/Uqcrc2/Timm44/Vdac2/Ndufs8/Got2/Slc25a51/Atp5k/Ckmt2/Phb2/Ndufs5/Rps3/Tst/Cox7b/Ndufs1/Suclg1/Ndufs6/Coq5/Acat1/Mdh2/Acadvl/Atp5h/Slc25a20/Hadh/Ndufa13/Ndufa5/Cox8b/Atp5e/Gatm/Etfdh/Letmd1/Ndufa1/Dhrs1/Ndufv3/Hmgcs2/Ndufa7/Slc25a34/Spg7/2410015M20Rik/Akap1/Uqcc1/Rhot2/Sfxn1/Cox7a1/Abcd3/Atp5d/Timm13/Uqcrh/Atp5o/Ghitm/Sdha/Ndufc2/Efhd1/Tomm40/Fgr/Ldhd/Uqcr10/Acsl5/Cox6a1/Atp5l/Ndufa11/Slc25a42/Pink1/Mpc2/Ndufb9/Ppif/Uqcr11/Atp5j/Cox7a2l/Sirt3/Ndufb10/Mgst1/Cyb5r3/Slc25a19/Sod2/Rsad2/Hadha/Hspd1/Abca8a/Cox5b/Slc25a48/Nipsnap1/Usmg5/Cox7a2/Samm50/Pdk4/Prodh</t>
  </si>
  <si>
    <t>GO:0005912</t>
  </si>
  <si>
    <t>adherens junction</t>
  </si>
  <si>
    <t>152/2475</t>
  </si>
  <si>
    <t>466/23466</t>
  </si>
  <si>
    <t>Cnn2/Tln2/Pgm5/Rac2/Arhgap24/Cadm4/Tes/Ahnak/Dag1/Parva/Pkp2/Rps10/Ctnna1/Nrap/Lrp1/Tns1/Abcb4/Hspa8/Itga6/P4hb/Cfl1/Rpl38/Lyn/Afdn/Vasp/Afap1/Plau/Cspg4/Lcp1/Procr/Xirp2/Syne2/Cdh2/Dab2/Efna5/Gja1/Flrt2/Myh9/Esam/Sh3bp1/Mmp14/Rhog/Ywhab/Epb41l2/Itga7/Synm/Hyou1/Bsg/Cyth3/Gna13/Cdc42ep1/Ezr/Cxadr/Cav2/Pfn1/Vim/Dst/Anxa1/Hck/Rpl13a/Hspb1/Nectin2/Alcam/Rhob/Svil/Iqgap1/Plaur/Flna/Rps18/Pdgfrb/Arpc2/Rps11/Ndrg1/Dpp4/Icam1/Actr3/Cd96/Hspa1a/Mpp7/Oxtr/Actb/Ptk2b/Smad7/Itga11/Rpl37a/Myo1e/Rpl19/Smpx/Rps3/Hspa9/Rpl23/Bmpr2/Cdh5/Wtip/Hspg2/Hmga1/Mcam/Lpxn/Cdh13/Ddr2/Cyba/Itgb5/Baiap2/Cadm3/Rpl18/Cd99l2/Cd81/Pdlim1/Sdc4/Jcad/Rexo2/Ywhaz/Evl/Pik3r2/Cdc42ep4/Gypc/B2m/Jag1/Ppp1cb/Ctnnd1/Rpl12/Tns3/Fermt2/Cap1/Pi4ka/Tnks1bp1/Akap12/Rps15/Egfr/Stxbp6/Ptprc/Cd44/Rps7/Fat1/Cav1/Nexn/Des/Aif1l/Fap/Fhl3/Rras/Tjp1/Flnc/Rps16/Rps29/Gsn/Actn1/Thy1/Mrc2/Dlc1/Cd200/Sntb1</t>
  </si>
  <si>
    <t>GO:0044455</t>
  </si>
  <si>
    <t>mitochondrial membrane part</t>
  </si>
  <si>
    <t>100/2475</t>
  </si>
  <si>
    <t>192/23466</t>
  </si>
  <si>
    <t>Timm9/Cox6a2/Ndufa8/Ndufs3/Ndufa3/Atp5g3/Ndufa6/Ndufs2/Ndufa4/Atp5g1/Lyn/Pmpcb/Ndufab1/Ndufb7/Ndufv2/Dnajc11/Dmpk/Cox7c/Cox5a/Uqcrc1/Ndufb4/Ndufa10/Ndufb11/Afg3l2/Mpc1/Uqcrfs1/Atp5a1/Atp5j2/Opa1/Atp5f1/Ndufs7/Phb/Apoo/Foxred1/Tmem70/Immt/Ndufa9/Minos1/Cox4i1/Cyc1/Mfn2/Ndufv1/Sdhd/Tomm22/Uqcrq/Ndufa12/Dmac2/Ndufb8/Ndufs4/Sdhb/Oxa1l/Ndufb6/Grpel1/Sdhc/Atp5b/Ndufb5/Uqcrc2/Ndufs8/Atp5k/Ndufs5/Cox7b/Ndufs1/Armcx3/Ndufs6/Atp5h/Ndufa13/Ndufa5/Cox8b/Atp5e/Etfdh/Ndufa1/Ndufv3/Ndufa7/Spg7/2410015M20Rik/Akap1/Rhot2/Cox7a1/Atp5d/Uqcrh/Atp5o/Sdha/Ndufc2/Tomm40/Uqcr10/Cox6a1/Atp5l/Ndufa11/Pink1/Mpc2/Ndufb9/Atp5j/Cox7a2l/Ndufb10/Slc25a19/Hspd1/Cox5b/Usmg5/Cox7a2/Samm50</t>
  </si>
  <si>
    <t>GO:0098798</t>
  </si>
  <si>
    <t>mitochondrial protein complex</t>
  </si>
  <si>
    <t>89/2475</t>
  </si>
  <si>
    <t>141/23466</t>
  </si>
  <si>
    <t>Timm9/Cox6a2/Ndufa8/Ndufs3/Ndufa3/Atp5g3/Ndufa6/Ndufs2/Ndufa4/Atp5g1/Pmpcb/Ndufab1/Ndufb7/Ndufv2/Dnajc11/Cox7c/Cox5a/Uqcrc1/Etfa/Ndufb4/Ndufa10/Ndufb11/Afg3l2/Uqcrfs1/Atp5a1/Atp5j2/Atp5f1/Ndufs7/Apoo/Foxred1/Immt/Ndufa9/Minos1/Cox4i1/Cyc1/Bckdha/Ndufv1/Sdhd/Tomm22/Uqcrq/Ndufa12/Dmac2/Ndufb8/Ndufs4/Sdhb/Ndufb6/Grpel1/Sdhc/Atp5b/Ndufb5/Uqcrc2/Ndufs8/Atp5k/Ndufs5/Ndufs1/Suclg1/Ndufs6/Atp5h/Ndufa13/Ndufa5/Cox8b/Atp5e/Etfdh/Ndufa1/Ndufv3/Ndufa7/Etfb/Spg7/2410015M20Rik/Mrps36/Atp5d/Uqcrh/Atp5o/Sdha/Ndufc2/Tomm40/Uqcr10/Cox6a1/Atp5l/Ndufa11/Pink1/Ndufb9/Ppif/Atp5j/Cox7a2l/Ndufb10/Cox5b/Usmg5/Samm50</t>
  </si>
  <si>
    <t>GO:1990204</t>
  </si>
  <si>
    <t>oxidoreductase complex</t>
  </si>
  <si>
    <t>68/2475</t>
  </si>
  <si>
    <t>99/23466</t>
  </si>
  <si>
    <t>Ndufa8/Ndufs3/Ndufa3/Ndufa6/Ndufs2/P4hb/Pmpcb/Ndufab1/Pdhx/Ndufb7/Ogdh/Ndufv2/Ncf2/Gpd2/Uqcrc1/Etfa/Ndufb4/Ndufa10/Ndufb11/Uqcrfs1/Pdk2/Pdhb/Ndufs7/Gldc/Dld/Foxred1/Ncf1/Gpd1/Ndufa9/Cyc1/Bckdha/Ndufv1/Sdhd/Uqcrq/Ndufa12/Dmac2/Ndufb8/Ndufs4/Dlat/Sdhb/Ndufb6/Sdhc/Ncf4/Ndufb5/Uqcrc2/Ndufs8/P4ha1/Ndufs5/Ndufs1/Ndufs6/Ndufa13/Ndufa5/Etfdh/Cyba/Pdha1/Ndufa1/Ndufv3/Ndufa7/Etfb/Mrps36/Uqcrh/Dlst/Sdha/Ndufc2/Uqcr10/Ndufa11/Ndufb9/Ndufb10</t>
  </si>
  <si>
    <t>GO:0070469</t>
  </si>
  <si>
    <t>respiratory chain</t>
  </si>
  <si>
    <t>59/2475</t>
  </si>
  <si>
    <t>85/23466</t>
  </si>
  <si>
    <t>Cox6a2/Ndufa8/Ndufs3/Ndufa3/Ndufa6/Ndufs2/Ndufa4/Pmpcb/Ndufab1/Ndufb7/Ndufv2/Cox7c/Cox5a/Uqcrc1/Ndufb4/Ndufa10/Ndufb11/Uqcrfs1/Ndufs7/Foxred1/Ndufa9/Cox4i1/Cyc1/Ndufv1/Sdhd/Uqcrq/Ndufa12/Dmac2/Ndufb8/Ndufs4/Sdhb/Ndufb6/Sdhc/Ndufb5/Uqcrc2/Ndufs8/Ndufs5/Cox7b/Ndufs1/Ndufs6/Ndufa13/Ndufa5/Cox8b/Ndufa1/Ndufv3/Ndufa7/Cox7a1/Uqcrh/Sdha/Ndufc2/Uqcr10/Cox6a1/Ndufa11/Ndufb9/Uqcr11/Cox7a2l/Ndufb10/Cox5b/Cox7a2</t>
  </si>
  <si>
    <t>GO:0005746</t>
  </si>
  <si>
    <t>mitochondrial respiratory chain</t>
  </si>
  <si>
    <t>58/2475</t>
  </si>
  <si>
    <t>76/23466</t>
  </si>
  <si>
    <t>Cox6a2/Ndufa8/Ndufs3/Ndufa3/Ndufa6/Ndufs2/Ndufa4/Pmpcb/Ndufab1/Ndufb7/Ndufv2/Cox7c/Cox5a/Uqcrc1/Ndufb4/Ndufa10/Ndufb11/Uqcrfs1/Ndufs7/Foxred1/Ndufa9/Cox4i1/Cyc1/Ndufv1/Sdhd/Uqcrq/Ndufa12/Dmac2/Ndufb8/Ndufs4/Sdhb/Ndufb6/Sdhc/Ndufb5/Uqcrc2/Ndufs8/Ndufs5/Cox7b/Ndufs1/Ndufs6/Ndufa13/Ndufa5/Cox8b/Ndufa1/Ndufv3/Ndufa7/Cox7a1/Uqcrh/Sdha/Ndufc2/Uqcr10/Cox6a1/Ndufa11/Ndufb9/Cox7a2l/Ndufb10/Cox5b/Cox7a2</t>
  </si>
  <si>
    <t>GO:0098803</t>
  </si>
  <si>
    <t>respiratory chain complex</t>
  </si>
  <si>
    <t>55/2475</t>
  </si>
  <si>
    <t>75/23466</t>
  </si>
  <si>
    <t>Cox6a2/Ndufa8/Ndufs3/Ndufa3/Ndufa6/Ndufs2/Ndufa4/Pmpcb/Ndufab1/Ndufb7/Ndufv2/Cox7c/Cox5a/Uqcrc1/Ndufb4/Ndufa10/Ndufb11/Uqcrfs1/Ndufs7/Foxred1/Ndufa9/Cox4i1/Cyc1/Ndufv1/Sdhd/Uqcrq/Ndufa12/Dmac2/Ndufb8/Ndufs4/Sdhb/Ndufb6/Sdhc/Ndufb5/Uqcrc2/Ndufs8/Ndufs5/Cox7b/Ndufs1/Ndufs6/Ndufa13/Ndufa5/Cox8b/Ndufa1/Ndufv3/Ndufa7/Uqcrh/Sdha/Ndufc2/Uqcr10/Cox6a1/Ndufa11/Ndufb9/Ndufb10/Cox5b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</si>
  <si>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</si>
  <si>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</si>
  <si>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</si>
  <si>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</si>
  <si>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</si>
  <si>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</si>
  <si>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</si>
  <si>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</si>
  <si>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</si>
  <si>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mmu04662</t>
  </si>
  <si>
    <t>B cell receptor signaling pathway</t>
  </si>
  <si>
    <t>25/1268</t>
  </si>
  <si>
    <t>72/8222</t>
  </si>
  <si>
    <t>12229/19354/15170/12518/18707/16331/17096/234779/12902/18733/12517/20963/18035/74769/18708/83490/14281/12483/12520/18709/22324/12478/108723/17060/15985</t>
  </si>
  <si>
    <t>mmu00020</t>
  </si>
  <si>
    <t>Citrate cycle (TCA cycle)</t>
  </si>
  <si>
    <t>24/1268</t>
  </si>
  <si>
    <t>32/8222</t>
  </si>
  <si>
    <t>18293/18534/14194/68263/269951/13382/20916/66925/15929/18563/235339/12974/67680/66052/67834/170718/11429/56451/17448/18597/15926/78920/66945/17449</t>
  </si>
  <si>
    <t>mmu00071</t>
  </si>
  <si>
    <t>Fatty acid degradation</t>
  </si>
  <si>
    <t>20/1268</t>
  </si>
  <si>
    <t>50/8222</t>
  </si>
  <si>
    <t>14081/12896/52538/12895/13177/11669/231086/11364/110446/11370/15107/69123/74147/66885/216739/433256/93747/11363/97212/11409</t>
  </si>
  <si>
    <t>mmu01212</t>
  </si>
  <si>
    <t>Fatty acid metabolism</t>
  </si>
  <si>
    <t>23/1268</t>
  </si>
  <si>
    <t>52/8222</t>
  </si>
  <si>
    <t>14081/12896/52538/12895/20250/56473/231086/11364/110446/11370/15107/26922/74147/66885/216739/433256/93747/11363/97212/76267/170439/11409/56348</t>
  </si>
  <si>
    <t>mmu00010</t>
  </si>
  <si>
    <t>Glycolysis / Gluconeogenesis</t>
  </si>
  <si>
    <t>27/1268</t>
  </si>
  <si>
    <t>67/8222</t>
  </si>
  <si>
    <t>18746/621603/18534/14751/15275/60525/18648/14120/68263/18641/13382/11669/11674/13808/103988/235339/15277/16832/18642/56421/18597/56012/56847/13806/14433/18655/68738</t>
  </si>
  <si>
    <t>mmu04931</t>
  </si>
  <si>
    <t>Insulin resistance</t>
  </si>
  <si>
    <t>34/1268</t>
  </si>
  <si>
    <t>109/8222</t>
  </si>
  <si>
    <t>19017/18707/20111/19013/12491/18753/18534/228966/110078/108097/18035/110651/14584/19079/20787/26427/74769/12895/58805/18708/26458/16367/170826/18127/241113/140491/56717/18709/231991/110095/19309/19211/19046/100705</t>
  </si>
  <si>
    <t>mmu00190</t>
  </si>
  <si>
    <t>Oxidative phosphorylation</t>
  </si>
  <si>
    <t>79/1268</t>
  </si>
  <si>
    <t>134/8222</t>
  </si>
  <si>
    <t>11964/12862/68375/68349/66091/228033/67130/226646/17992/11951/70316/66916/72900/11945/12867/12858/22273/68194/67273/67895/104130/66694/11946/57423/11950/110323/75406/76252/66108/70383/12857/27060/66445/17995/66925/22272/66414/12864/67264/17993/67680/230075/66052/11947/66046/67003/225887/11958/595136/66142/227197/407785/71679/12856/67184/68202/12869/67126/54405/78330/66416/12865/66043/66576/28080/66945/68197/66152/12861/21871/27425/69875/66218/66594/11957/20463/68342/12859/12866</t>
  </si>
  <si>
    <t>mmu03320</t>
  </si>
  <si>
    <t>PPAR signaling pathway</t>
  </si>
  <si>
    <t>29/1268</t>
  </si>
  <si>
    <t>85/8222</t>
  </si>
  <si>
    <t>22227/22190/19013/57435/12491/14933/18534/14081/12896/12895/20250/56473/11450/26458/16956/11364/20182/11770/74147/216739/15360/433256/18830/14077/20181/11520/19016/66968/11363</t>
  </si>
  <si>
    <t>mmu04923</t>
  </si>
  <si>
    <t>Regulation of lipolysis in adipocytes</t>
  </si>
  <si>
    <t>21/1268</t>
  </si>
  <si>
    <t>55/8222</t>
  </si>
  <si>
    <t>19092/18707/210044/104111/11554/19218/74769/18708/16367/432530/19224/18160/11770/67469/225845/18709/22095/11556/14677/224129/14683</t>
  </si>
  <si>
    <t>mmu04714</t>
  </si>
  <si>
    <t>Thermogenesis</t>
  </si>
  <si>
    <t>105/1268</t>
  </si>
  <si>
    <t>230/8222</t>
  </si>
  <si>
    <t>19092/22227/12862/68375/19017/68349/66091/228033/20111/67130/226646/17992/11951/70316/66916/72900/12867/12858/22273/14081/210044/12896/68194/108097/104111/67273/110651/104130/66694/19079/11946/57423/26427/11950/110323/75406/12895/68493/271639/66108/70383/12857/66445/17995/66925/432530/22272/66414/12864/241113/67264/17993/67680/12164/230075/66052/11947/14182/66046/67003/11461/225887/18160/11958/595136/66142/227197/407785/71679/57279/12856/67184/68202/12869/67126/54405/56717/78330/216739/66416/231991/12865/66043/66576/28080/66945/68197/66152/433256/12861/27425/11556/69875/66218/66594/11957/20463/68342/19016/76178/224129/67155/12859/14683/12866</t>
  </si>
  <si>
    <t>Fig S3D-E were automatic generatied by CALR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</si>
</sst>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_ "/>
    <numFmt numFmtId="178" formatCode="0.0000_ "/>
    <numFmt numFmtId="179" formatCode="0.00000000_ "/>
  </numFmts>
  <fonts count="30">
    <font>
      <sz val="12"/>
      <color theme="1"/>
      <name val="等线"/>
      <family val="2"/>
      <charset val="134"/>
      <scheme val="minor"/>
    </font>
    <font>
      <sz val="15"/>
      <name val="Arial"/>
      <family val="2"/>
    </font>
    <font>
      <sz val="9"/>
      <name val="等线"/>
      <family val="2"/>
      <charset val="134"/>
      <scheme val="minor"/>
    </font>
    <font>
      <sz val="10.5"/>
      <color theme="1"/>
      <name val="Arial"/>
      <family val="2"/>
    </font>
    <font>
      <vertAlign val="superscript"/>
      <sz val="15"/>
      <name val="Arial"/>
      <family val="2"/>
    </font>
    <font>
      <vertAlign val="superscript"/>
      <sz val="15"/>
      <color theme="1"/>
      <name val="Arial"/>
      <family val="2"/>
    </font>
    <font>
      <sz val="15"/>
      <color theme="1"/>
      <name val="Arial"/>
      <family val="2"/>
    </font>
    <font>
      <i/>
      <sz val="15"/>
      <color theme="1"/>
      <name val="Arial"/>
      <family val="2"/>
    </font>
    <font>
      <i/>
      <sz val="15"/>
      <name val="Arial"/>
      <family val="2"/>
    </font>
    <font>
      <b/>
      <i/>
      <sz val="15"/>
      <name val="Arial"/>
      <family val="2"/>
    </font>
    <font>
      <b/>
      <sz val="15"/>
      <name val="Arial"/>
      <family val="2"/>
    </font>
    <font>
      <i/>
      <vertAlign val="superscript"/>
      <sz val="15"/>
      <color theme="1"/>
      <name val="Arial"/>
      <family val="2"/>
    </font>
    <font>
      <b/>
      <sz val="15"/>
      <color theme="1"/>
      <name val="Arial"/>
      <family val="2"/>
    </font>
    <font>
      <b/>
      <vertAlign val="superscript"/>
      <sz val="15"/>
      <name val="Arial"/>
      <family val="2"/>
    </font>
    <font>
      <b/>
      <i/>
      <vertAlign val="superscript"/>
      <sz val="15"/>
      <name val="Arial"/>
      <family val="2"/>
    </font>
    <font>
      <i/>
      <vertAlign val="superscript"/>
      <sz val="10.5"/>
      <color theme="1"/>
      <name val="Arial"/>
      <family val="2"/>
    </font>
    <font>
      <sz val="15"/>
      <color theme="1" tint="4.9989318521683403E-2"/>
      <name val="Arial"/>
      <family val="2"/>
    </font>
    <font>
      <vertAlign val="subscript"/>
      <sz val="15"/>
      <color theme="1"/>
      <name val="Arial"/>
      <family val="2"/>
    </font>
    <font>
      <sz val="12"/>
      <color theme="1"/>
      <name val="Arial"/>
      <family val="2"/>
    </font>
    <font>
      <sz val="15"/>
      <color rgb="FF000000"/>
      <name val="Arial"/>
      <family val="2"/>
    </font>
    <font>
      <sz val="15"/>
      <color theme="1"/>
      <name val="等线"/>
      <family val="2"/>
      <charset val="134"/>
      <scheme val="minor"/>
    </font>
    <font>
      <vertAlign val="subscript"/>
      <sz val="15"/>
      <name val="Arial"/>
      <family val="2"/>
    </font>
    <font>
      <u/>
      <sz val="15"/>
      <color theme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b/>
      <sz val="15"/>
      <color theme="1"/>
      <name val="等线"/>
      <family val="2"/>
      <charset val="134"/>
      <scheme val="minor"/>
    </font>
    <font>
      <b/>
      <i/>
      <sz val="15"/>
      <color theme="1"/>
      <name val="Arial"/>
      <family val="2"/>
    </font>
    <font>
      <i/>
      <sz val="15"/>
      <color rgb="FF000000"/>
      <name val="Arial"/>
      <family val="2"/>
    </font>
    <font>
      <b/>
      <i/>
      <sz val="15"/>
      <color rgb="FF000000"/>
      <name val="Arial"/>
      <family val="2"/>
    </font>
    <font>
      <sz val="15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0" fillId="0" borderId="1" xfId="0" applyBorder="1">
      <alignment vertical="center"/>
    </xf>
    <xf numFmtId="0" fontId="1" fillId="0" borderId="0" xfId="0" applyFont="1" applyAlignment="1">
      <alignment horizontal="left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/>
    <xf numFmtId="0" fontId="1" fillId="0" borderId="8" xfId="0" applyFont="1" applyBorder="1" applyAlignment="1"/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>
      <alignment vertical="center"/>
    </xf>
    <xf numFmtId="0" fontId="1" fillId="0" borderId="11" xfId="0" applyFont="1" applyBorder="1" applyAlignment="1">
      <alignment horizontal="left"/>
    </xf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76" fontId="1" fillId="0" borderId="0" xfId="0" applyNumberFormat="1" applyFont="1" applyBorder="1" applyAlignment="1"/>
    <xf numFmtId="0" fontId="8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11" xfId="0" applyFont="1" applyBorder="1" applyAlignment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7" fontId="1" fillId="0" borderId="0" xfId="0" applyNumberFormat="1" applyFont="1" applyBorder="1" applyAlignment="1">
      <alignment horizontal="left"/>
    </xf>
    <xf numFmtId="177" fontId="1" fillId="0" borderId="1" xfId="0" applyNumberFormat="1" applyFont="1" applyBorder="1" applyAlignment="1">
      <alignment horizontal="left"/>
    </xf>
    <xf numFmtId="177" fontId="1" fillId="0" borderId="2" xfId="0" applyNumberFormat="1" applyFont="1" applyBorder="1" applyAlignment="1">
      <alignment horizontal="left"/>
    </xf>
    <xf numFmtId="177" fontId="1" fillId="0" borderId="5" xfId="0" applyNumberFormat="1" applyFont="1" applyBorder="1" applyAlignment="1">
      <alignment horizontal="left"/>
    </xf>
    <xf numFmtId="177" fontId="1" fillId="0" borderId="7" xfId="0" applyNumberFormat="1" applyFont="1" applyBorder="1" applyAlignment="1">
      <alignment horizontal="left"/>
    </xf>
    <xf numFmtId="177" fontId="1" fillId="0" borderId="6" xfId="0" applyNumberFormat="1" applyFont="1" applyBorder="1" applyAlignment="1">
      <alignment horizontal="left"/>
    </xf>
    <xf numFmtId="177" fontId="1" fillId="0" borderId="8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/>
    <xf numFmtId="0" fontId="6" fillId="0" borderId="0" xfId="0" applyFont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2" xfId="0" applyFont="1" applyBorder="1">
      <alignment vertical="center"/>
    </xf>
    <xf numFmtId="0" fontId="1" fillId="0" borderId="0" xfId="0" applyFont="1" applyBorder="1" applyAlignment="1">
      <alignment horizontal="center"/>
    </xf>
    <xf numFmtId="0" fontId="6" fillId="0" borderId="12" xfId="0" applyFont="1" applyBorder="1">
      <alignment vertical="center"/>
    </xf>
    <xf numFmtId="0" fontId="1" fillId="0" borderId="9" xfId="0" applyFont="1" applyBorder="1" applyAlignment="1">
      <alignment horizontal="left"/>
    </xf>
    <xf numFmtId="176" fontId="1" fillId="0" borderId="1" xfId="0" applyNumberFormat="1" applyFont="1" applyBorder="1" applyAlignment="1"/>
    <xf numFmtId="0" fontId="6" fillId="0" borderId="1" xfId="0" applyFont="1" applyBorder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/>
    <xf numFmtId="0" fontId="0" fillId="0" borderId="0" xfId="0" applyFont="1">
      <alignment vertical="center"/>
    </xf>
    <xf numFmtId="0" fontId="1" fillId="0" borderId="3" xfId="0" applyFont="1" applyBorder="1" applyAlignment="1"/>
    <xf numFmtId="0" fontId="6" fillId="0" borderId="5" xfId="0" applyFont="1" applyBorder="1" applyAlignment="1">
      <alignment horizontal="left"/>
    </xf>
    <xf numFmtId="0" fontId="6" fillId="0" borderId="6" xfId="0" applyFont="1" applyBorder="1" applyAlignment="1"/>
    <xf numFmtId="0" fontId="1" fillId="0" borderId="4" xfId="0" applyFont="1" applyBorder="1" applyAlignment="1"/>
    <xf numFmtId="0" fontId="6" fillId="0" borderId="7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" fillId="0" borderId="4" xfId="0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0" fillId="0" borderId="4" xfId="0" applyBorder="1">
      <alignment vertic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>
      <alignment vertical="center"/>
    </xf>
    <xf numFmtId="0" fontId="19" fillId="0" borderId="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7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1" fillId="0" borderId="0" xfId="0" applyFont="1" applyFill="1" applyBorder="1" applyAlignment="1"/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16" fillId="0" borderId="2" xfId="0" applyFont="1" applyBorder="1">
      <alignment vertical="center"/>
    </xf>
    <xf numFmtId="178" fontId="6" fillId="0" borderId="0" xfId="0" applyNumberFormat="1" applyFont="1">
      <alignment vertical="center"/>
    </xf>
    <xf numFmtId="0" fontId="20" fillId="0" borderId="0" xfId="0" applyFont="1" applyBorder="1">
      <alignment vertical="center"/>
    </xf>
    <xf numFmtId="179" fontId="1" fillId="0" borderId="0" xfId="0" applyNumberFormat="1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>
      <alignment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77" fontId="1" fillId="0" borderId="12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3" fillId="0" borderId="0" xfId="0" applyFont="1" applyAlignment="1">
      <alignment vertical="center" wrapText="1"/>
    </xf>
    <xf numFmtId="177" fontId="1" fillId="0" borderId="9" xfId="0" applyNumberFormat="1" applyFont="1" applyBorder="1" applyAlignment="1">
      <alignment horizontal="left"/>
    </xf>
    <xf numFmtId="177" fontId="1" fillId="0" borderId="10" xfId="0" applyNumberFormat="1" applyFont="1" applyBorder="1" applyAlignment="1">
      <alignment horizontal="left"/>
    </xf>
    <xf numFmtId="177" fontId="1" fillId="0" borderId="11" xfId="0" applyNumberFormat="1" applyFont="1" applyBorder="1" applyAlignment="1">
      <alignment horizontal="left"/>
    </xf>
    <xf numFmtId="177" fontId="1" fillId="0" borderId="4" xfId="0" applyNumberFormat="1" applyFont="1" applyBorder="1" applyAlignment="1">
      <alignment horizontal="left"/>
    </xf>
    <xf numFmtId="0" fontId="24" fillId="0" borderId="0" xfId="0" applyFont="1">
      <alignment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/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25" fillId="0" borderId="0" xfId="0" applyFont="1">
      <alignment vertical="center"/>
    </xf>
    <xf numFmtId="0" fontId="10" fillId="0" borderId="0" xfId="0" applyFont="1" applyAlignment="1"/>
    <xf numFmtId="0" fontId="10" fillId="0" borderId="4" xfId="0" applyFont="1" applyBorder="1" applyAlignment="1">
      <alignment horizontal="left"/>
    </xf>
    <xf numFmtId="0" fontId="1" fillId="0" borderId="9" xfId="0" applyFont="1" applyBorder="1" applyAlignment="1"/>
    <xf numFmtId="0" fontId="1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0" xfId="0" applyFont="1" applyFill="1" applyAlignment="1"/>
    <xf numFmtId="0" fontId="6" fillId="0" borderId="0" xfId="0" applyFont="1" applyFill="1">
      <alignment vertical="center"/>
    </xf>
    <xf numFmtId="0" fontId="6" fillId="0" borderId="15" xfId="0" applyFont="1" applyBorder="1">
      <alignment vertical="center"/>
    </xf>
    <xf numFmtId="0" fontId="9" fillId="0" borderId="16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/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/>
    <xf numFmtId="0" fontId="1" fillId="0" borderId="23" xfId="0" applyFont="1" applyBorder="1" applyAlignment="1"/>
    <xf numFmtId="0" fontId="9" fillId="0" borderId="0" xfId="0" applyFont="1" applyBorder="1" applyAlignment="1"/>
    <xf numFmtId="0" fontId="27" fillId="0" borderId="0" xfId="0" applyFont="1" applyAlignment="1"/>
    <xf numFmtId="0" fontId="19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20" fillId="2" borderId="0" xfId="0" applyFont="1" applyFill="1">
      <alignment vertical="center"/>
    </xf>
    <xf numFmtId="0" fontId="2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gtexportal.org/home/testyour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F5CF-E369-A547-8CD2-9EA5CB05C3F8}">
  <sheetPr codeName="Sheet1"/>
  <dimension ref="A1:M24"/>
  <sheetViews>
    <sheetView workbookViewId="0">
      <selection activeCell="A8" sqref="A8"/>
    </sheetView>
  </sheetViews>
  <sheetFormatPr baseColWidth="10" defaultRowHeight="16"/>
  <cols>
    <col min="1" max="1" width="23.5" customWidth="1"/>
    <col min="2" max="8" width="10.83203125" style="15"/>
    <col min="9" max="9" width="14" style="15" customWidth="1"/>
    <col min="10" max="12" width="10.83203125" style="15"/>
    <col min="13" max="13" width="19" style="15" customWidth="1"/>
    <col min="14" max="16384" width="10.83203125" style="15"/>
  </cols>
  <sheetData>
    <row r="1" spans="1:13" ht="19">
      <c r="A1" s="11" t="s">
        <v>21</v>
      </c>
      <c r="B1" s="160" t="s">
        <v>11</v>
      </c>
      <c r="C1" s="160"/>
      <c r="D1" s="160"/>
      <c r="E1" s="160"/>
      <c r="F1" s="160"/>
      <c r="G1" s="160"/>
      <c r="H1" s="160"/>
      <c r="I1" s="160"/>
    </row>
    <row r="2" spans="1:13" ht="19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20</v>
      </c>
      <c r="J2" s="8" t="s">
        <v>7</v>
      </c>
      <c r="K2" s="8" t="s">
        <v>8</v>
      </c>
      <c r="L2" s="8" t="s">
        <v>9</v>
      </c>
      <c r="M2" s="9" t="s">
        <v>10</v>
      </c>
    </row>
    <row r="3" spans="1:13" ht="19">
      <c r="A3" s="11" t="s">
        <v>15</v>
      </c>
      <c r="B3" s="4">
        <v>5.0679000000000002E-2</v>
      </c>
      <c r="C3" s="4">
        <v>4.3886000000000001E-2</v>
      </c>
      <c r="D3" s="4">
        <v>1.3932E-2</v>
      </c>
      <c r="E3" s="4">
        <v>2.7342000000000002E-2</v>
      </c>
      <c r="F3" s="4">
        <v>3.4000000000000002E-4</v>
      </c>
      <c r="G3" s="4">
        <v>4.4419999999999998E-3</v>
      </c>
      <c r="H3" s="4">
        <v>1.8519999999999999E-3</v>
      </c>
      <c r="I3" s="4">
        <v>2.49E-3</v>
      </c>
      <c r="J3" s="4">
        <v>2.4399999999999999E-4</v>
      </c>
      <c r="K3" s="4">
        <v>5.8E-4</v>
      </c>
      <c r="L3" s="4">
        <v>1.1800000000000001E-5</v>
      </c>
      <c r="M3" s="10">
        <v>8.6000000000000003E-5</v>
      </c>
    </row>
    <row r="4" spans="1:13" ht="19">
      <c r="A4" s="11" t="s">
        <v>17</v>
      </c>
      <c r="B4" s="4">
        <v>4.9574E-2</v>
      </c>
      <c r="C4" s="4">
        <v>3.8443999999999999E-2</v>
      </c>
      <c r="D4" s="4">
        <v>2.0445000000000001E-2</v>
      </c>
      <c r="E4" s="4">
        <v>3.0227E-2</v>
      </c>
      <c r="F4" s="4">
        <v>6.9199999999999999E-3</v>
      </c>
      <c r="G4" s="4">
        <v>1.5989999999999999E-3</v>
      </c>
      <c r="H4" s="4">
        <v>4.1000000000000003E-3</v>
      </c>
      <c r="I4" s="4">
        <v>2.0799999999999998E-3</v>
      </c>
      <c r="J4" s="4">
        <v>3.2699999999999998E-4</v>
      </c>
      <c r="K4" s="4">
        <v>2.7999999999999998E-4</v>
      </c>
      <c r="L4" s="4">
        <v>9.6399999999999992E-6</v>
      </c>
      <c r="M4" s="10">
        <v>7.8999999999999996E-5</v>
      </c>
    </row>
    <row r="5" spans="1:13" ht="19">
      <c r="A5" s="11" t="s">
        <v>19</v>
      </c>
      <c r="B5" s="4">
        <v>6.0886999999999997E-2</v>
      </c>
      <c r="C5" s="4">
        <v>3.9203000000000002E-2</v>
      </c>
      <c r="D5" s="4">
        <v>1.6594000000000001E-2</v>
      </c>
      <c r="E5" s="4">
        <v>2.8818E-2</v>
      </c>
      <c r="F5" s="4">
        <v>2.6900000000000001E-3</v>
      </c>
      <c r="G5" s="4">
        <v>3.0000000000000001E-3</v>
      </c>
      <c r="H5" s="4">
        <v>3.0019999999999999E-3</v>
      </c>
      <c r="I5" s="4">
        <v>6.6E-4</v>
      </c>
      <c r="J5" s="4">
        <v>2.4499999999999999E-4</v>
      </c>
      <c r="K5" s="4">
        <v>1.1E-4</v>
      </c>
      <c r="L5" s="4">
        <v>1.7600000000000001E-5</v>
      </c>
      <c r="M5" s="10">
        <v>1.2999999999999999E-4</v>
      </c>
    </row>
    <row r="6" spans="1:13" ht="19">
      <c r="A6" s="11" t="s">
        <v>12</v>
      </c>
      <c r="B6" s="4">
        <v>5.3710000000000001E-2</v>
      </c>
      <c r="C6" s="4">
        <v>4.0509999999999997E-2</v>
      </c>
      <c r="D6" s="4">
        <v>1.6990000000000002E-2</v>
      </c>
      <c r="E6" s="4">
        <v>2.8799999999999999E-2</v>
      </c>
      <c r="F6" s="4">
        <v>3.3170000000000001E-3</v>
      </c>
      <c r="G6" s="4">
        <v>3.0140000000000002E-3</v>
      </c>
      <c r="H6" s="4">
        <v>2.9849999999999998E-3</v>
      </c>
      <c r="I6" s="4">
        <v>1.743E-3</v>
      </c>
      <c r="J6" s="4">
        <v>2.72E-4</v>
      </c>
      <c r="K6" s="4">
        <v>3.233E-4</v>
      </c>
      <c r="L6" s="4">
        <v>1.3010000000000001E-5</v>
      </c>
      <c r="M6" s="10">
        <v>9.8330000000000002E-5</v>
      </c>
    </row>
    <row r="7" spans="1:13" ht="19">
      <c r="A7" s="11" t="s">
        <v>13</v>
      </c>
      <c r="B7" s="4">
        <v>6.2370000000000004E-3</v>
      </c>
      <c r="C7" s="4">
        <v>2.947E-3</v>
      </c>
      <c r="D7" s="4">
        <v>3.2750000000000001E-3</v>
      </c>
      <c r="E7" s="4">
        <v>1.4430000000000001E-3</v>
      </c>
      <c r="F7" s="4">
        <v>3.3340000000000002E-3</v>
      </c>
      <c r="G7" s="4">
        <v>1.4220000000000001E-3</v>
      </c>
      <c r="H7" s="4">
        <v>1.124E-3</v>
      </c>
      <c r="I7" s="4">
        <v>9.6029999999999998E-4</v>
      </c>
      <c r="J7" s="4">
        <v>4.7630000000000003E-5</v>
      </c>
      <c r="K7" s="4">
        <v>2.3800000000000001E-4</v>
      </c>
      <c r="L7" s="4">
        <v>4.1160000000000001E-6</v>
      </c>
      <c r="M7" s="10">
        <v>2.7650000000000001E-5</v>
      </c>
    </row>
    <row r="8" spans="1:13" ht="19">
      <c r="A8" s="12" t="s">
        <v>14</v>
      </c>
      <c r="B8" s="13">
        <v>3.601E-3</v>
      </c>
      <c r="C8" s="13">
        <v>1.702E-3</v>
      </c>
      <c r="D8" s="13">
        <v>1.8910000000000001E-3</v>
      </c>
      <c r="E8" s="13">
        <v>8.3290000000000002E-4</v>
      </c>
      <c r="F8" s="13">
        <v>1.9250000000000001E-3</v>
      </c>
      <c r="G8" s="13">
        <v>8.2070000000000005E-4</v>
      </c>
      <c r="H8" s="13">
        <v>6.4899999999999995E-4</v>
      </c>
      <c r="I8" s="13">
        <v>5.5440000000000003E-4</v>
      </c>
      <c r="J8" s="13">
        <v>2.7500000000000001E-5</v>
      </c>
      <c r="K8" s="13">
        <v>1.3740000000000001E-4</v>
      </c>
      <c r="L8" s="13">
        <v>2.3769999999999999E-6</v>
      </c>
      <c r="M8" s="14">
        <v>1.596E-5</v>
      </c>
    </row>
    <row r="24" spans="6:6" ht="19">
      <c r="F24" s="52"/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F6BC-71C5-0B42-B14F-920104D52C8F}">
  <dimension ref="A1:Q21"/>
  <sheetViews>
    <sheetView zoomScale="99" workbookViewId="0">
      <selection activeCell="S10" sqref="S10"/>
    </sheetView>
  </sheetViews>
  <sheetFormatPr baseColWidth="10" defaultRowHeight="19"/>
  <cols>
    <col min="1" max="1" width="14.5" style="51" customWidth="1"/>
    <col min="2" max="16384" width="10.83203125" style="51"/>
  </cols>
  <sheetData>
    <row r="1" spans="1:17" ht="23">
      <c r="A1" s="51" t="s">
        <v>186</v>
      </c>
      <c r="B1" s="51" t="s">
        <v>179</v>
      </c>
    </row>
    <row r="2" spans="1:17">
      <c r="A2" s="88" t="s">
        <v>51</v>
      </c>
      <c r="B2" s="166" t="s">
        <v>50</v>
      </c>
      <c r="C2" s="166"/>
      <c r="D2" s="166"/>
      <c r="E2" s="166"/>
      <c r="F2" s="166"/>
      <c r="G2" s="166"/>
      <c r="H2" s="166"/>
      <c r="I2" s="166"/>
      <c r="J2" s="166" t="s">
        <v>58</v>
      </c>
      <c r="K2" s="166"/>
      <c r="L2" s="166"/>
      <c r="M2" s="166"/>
      <c r="N2" s="166"/>
      <c r="O2" s="166"/>
      <c r="P2" s="166"/>
      <c r="Q2" s="167"/>
    </row>
    <row r="3" spans="1:17" s="52" customFormat="1">
      <c r="A3" s="27"/>
      <c r="B3" s="28" t="s">
        <v>15</v>
      </c>
      <c r="C3" s="28" t="s">
        <v>16</v>
      </c>
      <c r="D3" s="28" t="s">
        <v>18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15</v>
      </c>
      <c r="K3" s="28" t="s">
        <v>16</v>
      </c>
      <c r="L3" s="28" t="s">
        <v>18</v>
      </c>
      <c r="M3" s="28" t="s">
        <v>53</v>
      </c>
      <c r="N3" s="28" t="s">
        <v>54</v>
      </c>
      <c r="O3" s="28" t="s">
        <v>55</v>
      </c>
      <c r="P3" s="28" t="s">
        <v>56</v>
      </c>
      <c r="Q3" s="29" t="s">
        <v>57</v>
      </c>
    </row>
    <row r="4" spans="1:17">
      <c r="A4" s="11">
        <v>0</v>
      </c>
      <c r="B4" s="30">
        <v>6.3780000000000001</v>
      </c>
      <c r="C4" s="30">
        <v>10.382999999999999</v>
      </c>
      <c r="D4" s="30">
        <v>11.257999999999999</v>
      </c>
      <c r="E4" s="30">
        <v>10.358000000000001</v>
      </c>
      <c r="F4" s="30">
        <v>7.2290000000000001</v>
      </c>
      <c r="G4" s="30">
        <v>6.9</v>
      </c>
      <c r="H4" s="30">
        <v>8.8469999999999995</v>
      </c>
      <c r="I4" s="30">
        <v>11.425000000000001</v>
      </c>
      <c r="J4" s="30">
        <v>6.1760000000000002</v>
      </c>
      <c r="K4" s="30">
        <v>7.5860000000000003</v>
      </c>
      <c r="L4" s="30">
        <v>10.436999999999999</v>
      </c>
      <c r="M4" s="30">
        <v>11.161</v>
      </c>
      <c r="N4" s="30">
        <v>10.177</v>
      </c>
      <c r="O4" s="30">
        <v>12.095000000000001</v>
      </c>
      <c r="P4" s="30">
        <v>10.211</v>
      </c>
      <c r="Q4" s="36">
        <v>13.617000000000001</v>
      </c>
    </row>
    <row r="5" spans="1:17">
      <c r="A5" s="11" t="s">
        <v>180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17">
      <c r="A6" s="11">
        <v>54</v>
      </c>
      <c r="B6" s="4">
        <v>12.106</v>
      </c>
      <c r="C6" s="4">
        <v>16.135999999999999</v>
      </c>
      <c r="D6" s="4">
        <v>11.914</v>
      </c>
      <c r="E6" s="4">
        <v>13.866</v>
      </c>
      <c r="F6" s="4">
        <v>16.175999999999998</v>
      </c>
      <c r="G6" s="4">
        <v>7.2370000000000001</v>
      </c>
      <c r="H6" s="4">
        <v>14.375</v>
      </c>
      <c r="I6" s="4">
        <v>18.334</v>
      </c>
      <c r="J6" s="4">
        <v>8.6259999999999994</v>
      </c>
      <c r="K6" s="4">
        <v>8.7370000000000001</v>
      </c>
      <c r="L6" s="4">
        <v>8.7159999999999993</v>
      </c>
      <c r="M6" s="4">
        <v>5.2629999999999999</v>
      </c>
      <c r="N6" s="4">
        <v>15.558999999999999</v>
      </c>
      <c r="O6" s="4">
        <v>11.397</v>
      </c>
      <c r="P6" s="4">
        <v>12.342000000000001</v>
      </c>
      <c r="Q6" s="10">
        <v>16.36</v>
      </c>
    </row>
    <row r="7" spans="1:17">
      <c r="A7" s="11">
        <v>81</v>
      </c>
      <c r="B7" s="4">
        <v>14.282999999999999</v>
      </c>
      <c r="C7" s="4">
        <v>21.193000000000001</v>
      </c>
      <c r="D7" s="4">
        <v>20.882999999999999</v>
      </c>
      <c r="E7" s="4">
        <v>18.896000000000001</v>
      </c>
      <c r="F7" s="4">
        <v>21.905999999999999</v>
      </c>
      <c r="G7" s="4">
        <v>11.853</v>
      </c>
      <c r="H7" s="4">
        <v>17.736000000000001</v>
      </c>
      <c r="I7" s="4">
        <v>19.678000000000001</v>
      </c>
      <c r="J7" s="4">
        <v>17.244</v>
      </c>
      <c r="K7" s="4">
        <v>19.085000000000001</v>
      </c>
      <c r="L7" s="4">
        <v>23.885999999999999</v>
      </c>
      <c r="M7" s="4">
        <v>22.056999999999999</v>
      </c>
      <c r="N7" s="4">
        <v>21.334</v>
      </c>
      <c r="O7" s="4">
        <v>21.806000000000001</v>
      </c>
      <c r="P7" s="4">
        <v>21.9</v>
      </c>
      <c r="Q7" s="10">
        <v>24.914000000000001</v>
      </c>
    </row>
    <row r="8" spans="1:17">
      <c r="A8" s="11">
        <v>108</v>
      </c>
      <c r="B8" s="4">
        <v>14.384</v>
      </c>
      <c r="C8" s="4">
        <v>21.318000000000001</v>
      </c>
      <c r="D8" s="4">
        <v>18.471</v>
      </c>
      <c r="E8" s="4">
        <v>16.452999999999999</v>
      </c>
      <c r="F8" s="4">
        <v>24.631</v>
      </c>
      <c r="G8" s="4">
        <v>12.032</v>
      </c>
      <c r="H8" s="4">
        <v>20.024000000000001</v>
      </c>
      <c r="I8" s="4">
        <v>20.164999999999999</v>
      </c>
      <c r="J8" s="4">
        <v>18.273</v>
      </c>
      <c r="K8" s="4">
        <v>18.606999999999999</v>
      </c>
      <c r="L8" s="4">
        <v>21.943000000000001</v>
      </c>
      <c r="M8" s="4">
        <v>22.311</v>
      </c>
      <c r="N8" s="4">
        <v>23.602</v>
      </c>
      <c r="O8" s="4">
        <v>26.295000000000002</v>
      </c>
      <c r="P8" s="4">
        <v>26.257000000000001</v>
      </c>
      <c r="Q8" s="10">
        <v>27.033999999999999</v>
      </c>
    </row>
    <row r="9" spans="1:17">
      <c r="A9" s="11">
        <v>135</v>
      </c>
      <c r="B9" s="4">
        <v>15.315</v>
      </c>
      <c r="C9" s="4">
        <v>21.521999999999998</v>
      </c>
      <c r="D9" s="4">
        <v>22.234999999999999</v>
      </c>
      <c r="E9" s="4">
        <v>17.378</v>
      </c>
      <c r="F9" s="4">
        <v>24.645</v>
      </c>
      <c r="G9" s="4">
        <v>11.689</v>
      </c>
      <c r="H9" s="4">
        <v>23.265000000000001</v>
      </c>
      <c r="I9" s="4">
        <v>19.553999999999998</v>
      </c>
      <c r="J9" s="4">
        <v>23.434000000000001</v>
      </c>
      <c r="K9" s="4">
        <v>27.911999999999999</v>
      </c>
      <c r="L9" s="4">
        <v>31.135000000000002</v>
      </c>
      <c r="M9" s="4">
        <v>22.992999999999999</v>
      </c>
      <c r="N9" s="4">
        <v>25.728999999999999</v>
      </c>
      <c r="O9" s="4">
        <v>31.178000000000001</v>
      </c>
      <c r="P9" s="4">
        <v>29.608000000000001</v>
      </c>
      <c r="Q9" s="10">
        <v>27.972000000000001</v>
      </c>
    </row>
    <row r="10" spans="1:17">
      <c r="A10" s="11">
        <v>162</v>
      </c>
      <c r="B10" s="4">
        <v>10.407999999999999</v>
      </c>
      <c r="C10" s="4">
        <v>16.298999999999999</v>
      </c>
      <c r="D10" s="4">
        <v>11.4</v>
      </c>
      <c r="E10" s="4">
        <v>8.6769999999999996</v>
      </c>
      <c r="F10" s="4">
        <v>21.545000000000002</v>
      </c>
      <c r="G10" s="4">
        <v>10.662000000000001</v>
      </c>
      <c r="H10" s="4">
        <v>15.305</v>
      </c>
      <c r="I10" s="4">
        <v>15.603</v>
      </c>
      <c r="J10" s="4">
        <v>10.000999999999999</v>
      </c>
      <c r="K10" s="4">
        <v>6.77</v>
      </c>
      <c r="L10" s="4">
        <v>12.519</v>
      </c>
      <c r="M10" s="4">
        <v>7.5110000000000001</v>
      </c>
      <c r="N10" s="4">
        <v>19.523</v>
      </c>
      <c r="O10" s="4">
        <v>21.783000000000001</v>
      </c>
      <c r="P10" s="4">
        <v>28.998000000000001</v>
      </c>
      <c r="Q10" s="10">
        <v>21.501999999999999</v>
      </c>
    </row>
    <row r="11" spans="1:17">
      <c r="A11" s="12">
        <v>189</v>
      </c>
      <c r="B11" s="13">
        <v>15.244</v>
      </c>
      <c r="C11" s="13">
        <v>15.776999999999999</v>
      </c>
      <c r="D11" s="13">
        <v>16.404</v>
      </c>
      <c r="E11" s="13">
        <v>14.863</v>
      </c>
      <c r="F11" s="13">
        <v>18.158999999999999</v>
      </c>
      <c r="G11" s="13">
        <v>9.9209999999999994</v>
      </c>
      <c r="H11" s="13">
        <v>13.48</v>
      </c>
      <c r="I11" s="13">
        <v>11.315</v>
      </c>
      <c r="J11" s="13">
        <v>16.164999999999999</v>
      </c>
      <c r="K11" s="13">
        <v>14.497999999999999</v>
      </c>
      <c r="L11" s="13">
        <v>16.210999999999999</v>
      </c>
      <c r="M11" s="13">
        <v>14.869</v>
      </c>
      <c r="N11" s="13">
        <v>20.146000000000001</v>
      </c>
      <c r="O11" s="13">
        <v>17.783999999999999</v>
      </c>
      <c r="P11" s="13">
        <v>20.437999999999999</v>
      </c>
      <c r="Q11" s="14">
        <v>15.805</v>
      </c>
    </row>
    <row r="14" spans="1:1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mergeCells count="2">
    <mergeCell ref="B2:I2"/>
    <mergeCell ref="J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AB9A-788A-0C4C-A5B2-3E84B433DC72}">
  <dimension ref="A1:Q5"/>
  <sheetViews>
    <sheetView workbookViewId="0">
      <selection activeCell="J9" sqref="J9"/>
    </sheetView>
  </sheetViews>
  <sheetFormatPr baseColWidth="10" defaultRowHeight="19"/>
  <cols>
    <col min="1" max="16384" width="10.83203125" style="51"/>
  </cols>
  <sheetData>
    <row r="1" spans="1:17">
      <c r="A1" s="51" t="s">
        <v>187</v>
      </c>
      <c r="B1" s="51" t="s">
        <v>60</v>
      </c>
    </row>
    <row r="2" spans="1:17">
      <c r="A2" s="18"/>
      <c r="B2" s="168" t="s">
        <v>50</v>
      </c>
      <c r="C2" s="168"/>
      <c r="D2" s="168"/>
      <c r="E2" s="168"/>
      <c r="F2" s="168"/>
      <c r="G2" s="168"/>
      <c r="H2" s="168"/>
      <c r="I2" s="168"/>
      <c r="J2" s="168" t="s">
        <v>58</v>
      </c>
      <c r="K2" s="168"/>
      <c r="L2" s="168"/>
      <c r="M2" s="168"/>
      <c r="N2" s="168"/>
      <c r="O2" s="168"/>
      <c r="P2" s="168"/>
      <c r="Q2" s="169"/>
    </row>
    <row r="3" spans="1:17">
      <c r="A3" s="27"/>
      <c r="B3" s="28" t="s">
        <v>15</v>
      </c>
      <c r="C3" s="28" t="s">
        <v>16</v>
      </c>
      <c r="D3" s="28" t="s">
        <v>18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15</v>
      </c>
      <c r="K3" s="28" t="s">
        <v>16</v>
      </c>
      <c r="L3" s="28" t="s">
        <v>18</v>
      </c>
      <c r="M3" s="28" t="s">
        <v>53</v>
      </c>
      <c r="N3" s="28" t="s">
        <v>54</v>
      </c>
      <c r="O3" s="28" t="s">
        <v>55</v>
      </c>
      <c r="P3" s="28" t="s">
        <v>56</v>
      </c>
      <c r="Q3" s="29" t="s">
        <v>57</v>
      </c>
    </row>
    <row r="4" spans="1:17">
      <c r="A4" s="11" t="s">
        <v>59</v>
      </c>
      <c r="B4" s="4">
        <v>6.3780000000000001</v>
      </c>
      <c r="C4" s="4">
        <v>10.382999999999999</v>
      </c>
      <c r="D4" s="4">
        <v>11.257999999999999</v>
      </c>
      <c r="E4" s="4">
        <v>10.358000000000001</v>
      </c>
      <c r="F4" s="4">
        <v>7.2290000000000001</v>
      </c>
      <c r="G4" s="4">
        <v>6.9</v>
      </c>
      <c r="H4" s="4">
        <v>8.8469999999999995</v>
      </c>
      <c r="I4" s="4">
        <v>11.425000000000001</v>
      </c>
      <c r="J4" s="4">
        <v>6.1760000000000002</v>
      </c>
      <c r="K4" s="4">
        <v>7.5860000000000003</v>
      </c>
      <c r="L4" s="4">
        <v>10.436999999999999</v>
      </c>
      <c r="M4" s="4">
        <v>11.161</v>
      </c>
      <c r="N4" s="4">
        <v>10.177</v>
      </c>
      <c r="O4" s="4">
        <v>12.095000000000001</v>
      </c>
      <c r="P4" s="4">
        <v>10.211</v>
      </c>
      <c r="Q4" s="10">
        <v>13.617000000000001</v>
      </c>
    </row>
    <row r="5" spans="1:17">
      <c r="A5" s="12" t="s">
        <v>39</v>
      </c>
      <c r="B5" s="13">
        <v>15.315</v>
      </c>
      <c r="C5" s="13">
        <v>21.521999999999998</v>
      </c>
      <c r="D5" s="13">
        <v>22.234999999999999</v>
      </c>
      <c r="E5" s="13">
        <v>17.378</v>
      </c>
      <c r="F5" s="13">
        <v>24.645</v>
      </c>
      <c r="G5" s="13">
        <v>12.032</v>
      </c>
      <c r="H5" s="13">
        <v>23.265000000000001</v>
      </c>
      <c r="I5" s="13">
        <v>20.164999999999999</v>
      </c>
      <c r="J5" s="13">
        <v>23.434000000000001</v>
      </c>
      <c r="K5" s="13">
        <v>27.911999999999999</v>
      </c>
      <c r="L5" s="13">
        <v>31.135000000000002</v>
      </c>
      <c r="M5" s="13">
        <v>22.992999999999999</v>
      </c>
      <c r="N5" s="13">
        <v>22.728999999999999</v>
      </c>
      <c r="O5" s="13">
        <v>31.178000000000001</v>
      </c>
      <c r="P5" s="13">
        <v>29.608000000000001</v>
      </c>
      <c r="Q5" s="14">
        <v>27.972000000000001</v>
      </c>
    </row>
  </sheetData>
  <mergeCells count="2">
    <mergeCell ref="B2:I2"/>
    <mergeCell ref="J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6F25-CAC5-7841-91F0-763CF322BF70}">
  <dimension ref="A1:Q20"/>
  <sheetViews>
    <sheetView workbookViewId="0">
      <selection activeCell="H20" sqref="H20"/>
    </sheetView>
  </sheetViews>
  <sheetFormatPr baseColWidth="10" defaultRowHeight="19"/>
  <cols>
    <col min="1" max="1" width="14" style="51" customWidth="1"/>
    <col min="2" max="16384" width="10.83203125" style="51"/>
  </cols>
  <sheetData>
    <row r="1" spans="1:17">
      <c r="A1" s="51" t="s">
        <v>188</v>
      </c>
      <c r="B1" s="51" t="s">
        <v>61</v>
      </c>
    </row>
    <row r="2" spans="1:17">
      <c r="A2" s="88" t="s">
        <v>51</v>
      </c>
      <c r="B2" s="170" t="s">
        <v>50</v>
      </c>
      <c r="C2" s="170"/>
      <c r="D2" s="170"/>
      <c r="E2" s="170"/>
      <c r="F2" s="170"/>
      <c r="G2" s="170"/>
      <c r="H2" s="170"/>
      <c r="I2" s="170"/>
      <c r="J2" s="166" t="s">
        <v>58</v>
      </c>
      <c r="K2" s="166"/>
      <c r="L2" s="166"/>
      <c r="M2" s="166"/>
      <c r="N2" s="166"/>
      <c r="O2" s="166"/>
      <c r="P2" s="166"/>
      <c r="Q2" s="167"/>
    </row>
    <row r="3" spans="1:17" s="52" customFormat="1">
      <c r="A3" s="27"/>
      <c r="B3" s="28" t="s">
        <v>15</v>
      </c>
      <c r="C3" s="28" t="s">
        <v>16</v>
      </c>
      <c r="D3" s="28" t="s">
        <v>18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15</v>
      </c>
      <c r="K3" s="28" t="s">
        <v>16</v>
      </c>
      <c r="L3" s="28" t="s">
        <v>18</v>
      </c>
      <c r="M3" s="28" t="s">
        <v>53</v>
      </c>
      <c r="N3" s="28" t="s">
        <v>54</v>
      </c>
      <c r="O3" s="28" t="s">
        <v>55</v>
      </c>
      <c r="P3" s="28" t="s">
        <v>56</v>
      </c>
      <c r="Q3" s="29" t="s">
        <v>57</v>
      </c>
    </row>
    <row r="4" spans="1:17">
      <c r="A4" s="11">
        <v>0</v>
      </c>
      <c r="B4" s="30">
        <v>3.1E-2</v>
      </c>
      <c r="C4" s="30">
        <v>5.0999999999999997E-2</v>
      </c>
      <c r="D4" s="30">
        <v>5.1999999999999998E-2</v>
      </c>
      <c r="E4" s="30">
        <v>5.0999999999999997E-2</v>
      </c>
      <c r="F4" s="30">
        <v>3.6999999999999998E-2</v>
      </c>
      <c r="G4" s="30">
        <v>3.1E-2</v>
      </c>
      <c r="H4" s="30">
        <v>4.3999999999999997E-2</v>
      </c>
      <c r="I4" s="30">
        <v>5.1999999999999998E-2</v>
      </c>
      <c r="J4" s="30">
        <v>0.03</v>
      </c>
      <c r="K4" s="30">
        <v>3.5999999999999997E-2</v>
      </c>
      <c r="L4" s="30">
        <v>0.05</v>
      </c>
      <c r="M4" s="30">
        <v>5.0999999999999997E-2</v>
      </c>
      <c r="N4" s="30">
        <v>0.05</v>
      </c>
      <c r="O4" s="30">
        <v>5.7000000000000002E-2</v>
      </c>
      <c r="P4" s="30">
        <v>4.9000000000000002E-2</v>
      </c>
      <c r="Q4" s="36">
        <v>6.4000000000000001E-2</v>
      </c>
    </row>
    <row r="5" spans="1:17">
      <c r="A5" s="11" t="s">
        <v>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17">
      <c r="A6" s="11">
        <v>54</v>
      </c>
      <c r="B6" s="4">
        <v>5.8000000000000003E-2</v>
      </c>
      <c r="C6" s="4">
        <v>7.4999999999999997E-2</v>
      </c>
      <c r="D6" s="4">
        <v>5.7000000000000002E-2</v>
      </c>
      <c r="E6" s="4">
        <v>6.6000000000000003E-2</v>
      </c>
      <c r="F6" s="4">
        <v>7.8E-2</v>
      </c>
      <c r="G6" s="4">
        <v>3.5000000000000003E-2</v>
      </c>
      <c r="H6" s="4">
        <v>6.6000000000000003E-2</v>
      </c>
      <c r="I6" s="4">
        <v>8.5999999999999993E-2</v>
      </c>
      <c r="J6" s="4">
        <v>4.3999999999999997E-2</v>
      </c>
      <c r="K6" s="4">
        <v>4.4999999999999998E-2</v>
      </c>
      <c r="L6" s="4">
        <v>4.5999999999999999E-2</v>
      </c>
      <c r="M6" s="4">
        <v>0.03</v>
      </c>
      <c r="N6" s="4">
        <v>7.1999999999999995E-2</v>
      </c>
      <c r="O6" s="4">
        <v>5.2999999999999999E-2</v>
      </c>
      <c r="P6" s="4">
        <v>5.8000000000000003E-2</v>
      </c>
      <c r="Q6" s="10">
        <v>7.8E-2</v>
      </c>
    </row>
    <row r="7" spans="1:17">
      <c r="A7" s="11">
        <v>81</v>
      </c>
      <c r="B7" s="4">
        <v>6.6000000000000003E-2</v>
      </c>
      <c r="C7" s="4">
        <v>9.7000000000000003E-2</v>
      </c>
      <c r="D7" s="4">
        <v>9.5000000000000001E-2</v>
      </c>
      <c r="E7" s="4">
        <v>8.5999999999999993E-2</v>
      </c>
      <c r="F7" s="4">
        <v>0.104</v>
      </c>
      <c r="G7" s="4">
        <v>5.7000000000000002E-2</v>
      </c>
      <c r="H7" s="4">
        <v>8.4000000000000005E-2</v>
      </c>
      <c r="I7" s="4">
        <v>9.2999999999999999E-2</v>
      </c>
      <c r="J7" s="4">
        <v>7.9000000000000001E-2</v>
      </c>
      <c r="K7" s="4">
        <v>8.5999999999999993E-2</v>
      </c>
      <c r="L7" s="4">
        <v>0.106</v>
      </c>
      <c r="M7" s="4">
        <v>9.7000000000000003E-2</v>
      </c>
      <c r="N7" s="4">
        <v>0.10199999999999999</v>
      </c>
      <c r="O7" s="4">
        <v>0.10299999999999999</v>
      </c>
      <c r="P7" s="4">
        <v>0.10299999999999999</v>
      </c>
      <c r="Q7" s="10">
        <v>0.11799999999999999</v>
      </c>
    </row>
    <row r="8" spans="1:17">
      <c r="A8" s="11">
        <v>108</v>
      </c>
      <c r="B8" s="4">
        <v>6.7000000000000004E-2</v>
      </c>
      <c r="C8" s="4">
        <v>9.9000000000000005E-2</v>
      </c>
      <c r="D8" s="4">
        <v>8.5999999999999993E-2</v>
      </c>
      <c r="E8" s="4">
        <v>7.6999999999999999E-2</v>
      </c>
      <c r="F8" s="4">
        <v>0.11600000000000001</v>
      </c>
      <c r="G8" s="4">
        <v>5.8000000000000003E-2</v>
      </c>
      <c r="H8" s="4">
        <v>9.6000000000000002E-2</v>
      </c>
      <c r="I8" s="4">
        <v>9.7000000000000003E-2</v>
      </c>
      <c r="J8" s="4">
        <v>8.4000000000000005E-2</v>
      </c>
      <c r="K8" s="4">
        <v>8.4000000000000005E-2</v>
      </c>
      <c r="L8" s="4">
        <v>0.1</v>
      </c>
      <c r="M8" s="4">
        <v>9.9000000000000005E-2</v>
      </c>
      <c r="N8" s="4">
        <v>0.109</v>
      </c>
      <c r="O8" s="4">
        <v>0.124</v>
      </c>
      <c r="P8" s="4">
        <v>0.124</v>
      </c>
      <c r="Q8" s="10">
        <v>0.127</v>
      </c>
    </row>
    <row r="9" spans="1:17">
      <c r="A9" s="11">
        <v>135</v>
      </c>
      <c r="B9" s="4">
        <v>7.0000000000000007E-2</v>
      </c>
      <c r="C9" s="4">
        <v>0.1</v>
      </c>
      <c r="D9" s="4">
        <v>0.10199999999999999</v>
      </c>
      <c r="E9" s="4">
        <v>7.8E-2</v>
      </c>
      <c r="F9" s="4">
        <v>0.11799999999999999</v>
      </c>
      <c r="G9" s="4">
        <v>5.8000000000000003E-2</v>
      </c>
      <c r="H9" s="4">
        <v>0.11</v>
      </c>
      <c r="I9" s="4">
        <v>9.1999999999999998E-2</v>
      </c>
      <c r="J9" s="4">
        <v>0.106</v>
      </c>
      <c r="K9" s="4">
        <v>0.121</v>
      </c>
      <c r="L9" s="4">
        <v>0.13600000000000001</v>
      </c>
      <c r="M9" s="4">
        <v>0.1</v>
      </c>
      <c r="N9" s="4">
        <v>0.109</v>
      </c>
      <c r="O9" s="4">
        <v>0.14699999999999999</v>
      </c>
      <c r="P9" s="4">
        <v>0.13900000000000001</v>
      </c>
      <c r="Q9" s="10">
        <v>0.13200000000000001</v>
      </c>
    </row>
    <row r="10" spans="1:17">
      <c r="A10" s="11">
        <v>162</v>
      </c>
      <c r="B10" s="4">
        <v>5.1999999999999998E-2</v>
      </c>
      <c r="C10" s="4">
        <v>8.1000000000000003E-2</v>
      </c>
      <c r="D10" s="4">
        <v>5.8999999999999997E-2</v>
      </c>
      <c r="E10" s="4">
        <v>4.4999999999999998E-2</v>
      </c>
      <c r="F10" s="4">
        <v>0.10199999999999999</v>
      </c>
      <c r="G10" s="4">
        <v>0.05</v>
      </c>
      <c r="H10" s="4">
        <v>7.0999999999999994E-2</v>
      </c>
      <c r="I10" s="4">
        <v>7.8E-2</v>
      </c>
      <c r="J10" s="4">
        <v>5.3999999999999999E-2</v>
      </c>
      <c r="K10" s="4">
        <v>3.9E-2</v>
      </c>
      <c r="L10" s="4">
        <v>6.6000000000000003E-2</v>
      </c>
      <c r="M10" s="4">
        <v>4.3999999999999997E-2</v>
      </c>
      <c r="N10" s="4">
        <v>9.4E-2</v>
      </c>
      <c r="O10" s="4">
        <v>0.10299999999999999</v>
      </c>
      <c r="P10" s="4">
        <v>0.13800000000000001</v>
      </c>
      <c r="Q10" s="10">
        <v>0.10199999999999999</v>
      </c>
    </row>
    <row r="11" spans="1:17">
      <c r="A11" s="12">
        <v>189</v>
      </c>
      <c r="B11" s="13">
        <v>7.0999999999999994E-2</v>
      </c>
      <c r="C11" s="13">
        <v>7.6999999999999999E-2</v>
      </c>
      <c r="D11" s="13">
        <v>7.8E-2</v>
      </c>
      <c r="E11" s="13">
        <v>7.0999999999999994E-2</v>
      </c>
      <c r="F11" s="13">
        <v>8.5000000000000006E-2</v>
      </c>
      <c r="G11" s="13">
        <v>4.8000000000000001E-2</v>
      </c>
      <c r="H11" s="13">
        <v>6.4000000000000001E-2</v>
      </c>
      <c r="I11" s="13">
        <v>0.08</v>
      </c>
      <c r="J11" s="13">
        <v>7.9000000000000001E-2</v>
      </c>
      <c r="K11" s="13">
        <v>7.0999999999999994E-2</v>
      </c>
      <c r="L11" s="13">
        <v>7.9000000000000001E-2</v>
      </c>
      <c r="M11" s="13">
        <v>7.2999999999999995E-2</v>
      </c>
      <c r="N11" s="13">
        <v>8.5999999999999993E-2</v>
      </c>
      <c r="O11" s="13">
        <v>5.6000000000000001E-2</v>
      </c>
      <c r="P11" s="13">
        <v>0.1</v>
      </c>
      <c r="Q11" s="14">
        <v>7.8E-2</v>
      </c>
    </row>
    <row r="13" spans="1:1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mergeCells count="2">
    <mergeCell ref="B2:I2"/>
    <mergeCell ref="J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8774-4BE5-5347-BD3D-0908790AF7DA}">
  <dimension ref="A1:Q5"/>
  <sheetViews>
    <sheetView workbookViewId="0">
      <selection activeCell="J17" sqref="J17"/>
    </sheetView>
  </sheetViews>
  <sheetFormatPr baseColWidth="10" defaultRowHeight="19"/>
  <cols>
    <col min="1" max="16384" width="10.83203125" style="51"/>
  </cols>
  <sheetData>
    <row r="1" spans="1:17">
      <c r="A1" s="51" t="s">
        <v>189</v>
      </c>
      <c r="B1" s="51" t="s">
        <v>61</v>
      </c>
    </row>
    <row r="2" spans="1:17">
      <c r="A2" s="88" t="s">
        <v>51</v>
      </c>
      <c r="B2" s="166" t="s">
        <v>50</v>
      </c>
      <c r="C2" s="166"/>
      <c r="D2" s="166"/>
      <c r="E2" s="166"/>
      <c r="F2" s="166"/>
      <c r="G2" s="166"/>
      <c r="H2" s="166"/>
      <c r="I2" s="166"/>
      <c r="J2" s="166" t="s">
        <v>58</v>
      </c>
      <c r="K2" s="166"/>
      <c r="L2" s="166"/>
      <c r="M2" s="166"/>
      <c r="N2" s="166"/>
      <c r="O2" s="166"/>
      <c r="P2" s="166"/>
      <c r="Q2" s="167"/>
    </row>
    <row r="3" spans="1:17" s="52" customFormat="1">
      <c r="A3" s="27"/>
      <c r="B3" s="28" t="s">
        <v>15</v>
      </c>
      <c r="C3" s="28" t="s">
        <v>16</v>
      </c>
      <c r="D3" s="28" t="s">
        <v>18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15</v>
      </c>
      <c r="K3" s="28" t="s">
        <v>16</v>
      </c>
      <c r="L3" s="28" t="s">
        <v>18</v>
      </c>
      <c r="M3" s="28" t="s">
        <v>53</v>
      </c>
      <c r="N3" s="28" t="s">
        <v>54</v>
      </c>
      <c r="O3" s="28" t="s">
        <v>55</v>
      </c>
      <c r="P3" s="28" t="s">
        <v>56</v>
      </c>
      <c r="Q3" s="29" t="s">
        <v>57</v>
      </c>
    </row>
    <row r="4" spans="1:17">
      <c r="A4" s="11" t="s">
        <v>59</v>
      </c>
      <c r="B4" s="4">
        <v>3.1E-2</v>
      </c>
      <c r="C4" s="4">
        <v>5.0999999999999997E-2</v>
      </c>
      <c r="D4" s="4">
        <v>5.1999999999999998E-2</v>
      </c>
      <c r="E4" s="4">
        <v>5.0999999999999997E-2</v>
      </c>
      <c r="F4" s="4">
        <v>3.6999999999999998E-2</v>
      </c>
      <c r="G4" s="4">
        <v>3.1E-2</v>
      </c>
      <c r="H4" s="4">
        <v>4.3999999999999997E-2</v>
      </c>
      <c r="I4" s="30">
        <v>5.1999999999999998E-2</v>
      </c>
      <c r="J4" s="4">
        <v>0.03</v>
      </c>
      <c r="K4" s="4">
        <v>3.5999999999999997E-2</v>
      </c>
      <c r="L4" s="4">
        <v>0.05</v>
      </c>
      <c r="M4" s="4">
        <v>5.0999999999999997E-2</v>
      </c>
      <c r="N4" s="4">
        <v>0.05</v>
      </c>
      <c r="O4" s="4">
        <v>5.7000000000000002E-2</v>
      </c>
      <c r="P4" s="4">
        <v>4.9000000000000002E-2</v>
      </c>
      <c r="Q4" s="10">
        <v>6.4000000000000001E-2</v>
      </c>
    </row>
    <row r="5" spans="1:17">
      <c r="A5" s="12" t="s">
        <v>39</v>
      </c>
      <c r="B5" s="13">
        <v>7.0000000000000007E-2</v>
      </c>
      <c r="C5" s="13">
        <v>0.1</v>
      </c>
      <c r="D5" s="13">
        <v>0.10199999999999999</v>
      </c>
      <c r="E5" s="13">
        <v>7.8E-2</v>
      </c>
      <c r="F5" s="13">
        <v>0.11799999999999999</v>
      </c>
      <c r="G5" s="13">
        <v>5.8000000000000003E-2</v>
      </c>
      <c r="H5" s="13">
        <v>0.11</v>
      </c>
      <c r="I5" s="13">
        <v>9.7000000000000003E-2</v>
      </c>
      <c r="J5" s="13">
        <v>0.106</v>
      </c>
      <c r="K5" s="13">
        <v>0.121</v>
      </c>
      <c r="L5" s="13">
        <v>0.13600000000000001</v>
      </c>
      <c r="M5" s="13">
        <v>0.1</v>
      </c>
      <c r="N5" s="13">
        <v>0.109</v>
      </c>
      <c r="O5" s="13">
        <v>0.14699999999999999</v>
      </c>
      <c r="P5" s="13">
        <v>0.13900000000000001</v>
      </c>
      <c r="Q5" s="14">
        <v>0.13200000000000001</v>
      </c>
    </row>
  </sheetData>
  <mergeCells count="2">
    <mergeCell ref="B2:I2"/>
    <mergeCell ref="J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006B-46AA-6846-9D96-201C97DD0308}">
  <dimension ref="A1:S19"/>
  <sheetViews>
    <sheetView zoomScaleNormal="100" workbookViewId="0">
      <selection activeCell="M11" sqref="M11"/>
    </sheetView>
  </sheetViews>
  <sheetFormatPr baseColWidth="10" defaultRowHeight="19"/>
  <cols>
    <col min="1" max="11" width="10.83203125" style="51"/>
    <col min="12" max="12" width="21.6640625" style="51" customWidth="1"/>
    <col min="13" max="13" width="13.5" style="51" bestFit="1" customWidth="1"/>
    <col min="14" max="16384" width="10.83203125" style="51"/>
  </cols>
  <sheetData>
    <row r="1" spans="1:19" ht="21">
      <c r="A1" s="51" t="s">
        <v>195</v>
      </c>
      <c r="B1" s="51" t="s">
        <v>190</v>
      </c>
    </row>
    <row r="2" spans="1:19">
      <c r="A2" s="88"/>
      <c r="B2" s="171" t="s">
        <v>67</v>
      </c>
      <c r="C2" s="171"/>
      <c r="D2" s="171"/>
      <c r="E2" s="171"/>
      <c r="F2" s="171"/>
      <c r="G2" s="171"/>
      <c r="H2" s="86"/>
      <c r="I2" s="86"/>
      <c r="J2" s="25" t="s">
        <v>68</v>
      </c>
      <c r="K2" s="25" t="s">
        <v>13</v>
      </c>
      <c r="L2" s="26" t="s">
        <v>14</v>
      </c>
    </row>
    <row r="3" spans="1:19">
      <c r="A3" s="11" t="s">
        <v>62</v>
      </c>
      <c r="B3" s="4">
        <v>1.103548</v>
      </c>
      <c r="C3" s="4">
        <v>0.42038199999999998</v>
      </c>
      <c r="D3" s="4">
        <v>2.3135150000000002</v>
      </c>
      <c r="E3" s="4">
        <v>0.16255500000000001</v>
      </c>
      <c r="F3" s="4">
        <v>1.0244</v>
      </c>
      <c r="G3" s="4">
        <v>0.98426000000000002</v>
      </c>
      <c r="H3" s="4">
        <v>1.2920130000000001</v>
      </c>
      <c r="I3" s="4">
        <v>0.70309999999999995</v>
      </c>
      <c r="J3" s="4">
        <v>1</v>
      </c>
      <c r="K3" s="30">
        <v>0.64890933359093295</v>
      </c>
      <c r="L3" s="10">
        <v>0.22942409507869599</v>
      </c>
    </row>
    <row r="4" spans="1:19">
      <c r="A4" s="11" t="s">
        <v>63</v>
      </c>
      <c r="B4" s="4">
        <v>0.75597400000000003</v>
      </c>
      <c r="C4" s="4">
        <v>0.382629</v>
      </c>
      <c r="D4" s="4">
        <v>1.793979</v>
      </c>
      <c r="E4" s="4">
        <v>0.71984400000000004</v>
      </c>
      <c r="F4" s="4">
        <v>1.1326799999999999</v>
      </c>
      <c r="G4" s="4">
        <v>1.1822999999999999</v>
      </c>
      <c r="H4" s="4">
        <v>1.1692400000000001</v>
      </c>
      <c r="I4" s="4">
        <v>0.89480999999999999</v>
      </c>
      <c r="J4" s="4">
        <v>1</v>
      </c>
      <c r="K4" s="4">
        <v>0.42088528672778402</v>
      </c>
      <c r="L4" s="10">
        <v>0.14880542017342999</v>
      </c>
    </row>
    <row r="5" spans="1:19">
      <c r="A5" s="11" t="s">
        <v>64</v>
      </c>
      <c r="B5" s="4">
        <v>0.565774</v>
      </c>
      <c r="C5" s="4">
        <v>1.7260089999999999</v>
      </c>
      <c r="D5" s="4">
        <v>0.99261500000000003</v>
      </c>
      <c r="E5" s="4">
        <v>0.17782800000000001</v>
      </c>
      <c r="F5" s="4">
        <v>1.30331</v>
      </c>
      <c r="G5" s="4">
        <v>1.19234</v>
      </c>
      <c r="H5" s="4">
        <v>1.3205210000000001</v>
      </c>
      <c r="I5" s="4">
        <v>0.82920400000000005</v>
      </c>
      <c r="J5" s="4">
        <v>1</v>
      </c>
      <c r="K5" s="4">
        <v>0.48566806836415699</v>
      </c>
      <c r="L5" s="10">
        <v>0.17170959227303401</v>
      </c>
    </row>
    <row r="6" spans="1:19">
      <c r="A6" s="11" t="s">
        <v>65</v>
      </c>
      <c r="B6" s="4">
        <v>0.949071</v>
      </c>
      <c r="C6" s="4">
        <v>0.98670800000000003</v>
      </c>
      <c r="D6" s="4">
        <v>1.116007</v>
      </c>
      <c r="E6" s="4">
        <v>1.7937369999999999</v>
      </c>
      <c r="F6" s="4">
        <v>0.80488999999999999</v>
      </c>
      <c r="G6" s="4">
        <v>0.66730999999999996</v>
      </c>
      <c r="H6" s="4">
        <v>1.2650300000000001</v>
      </c>
      <c r="I6" s="4">
        <v>0.55920000000000003</v>
      </c>
      <c r="J6" s="4">
        <v>1</v>
      </c>
      <c r="K6" s="4">
        <v>0.38859251621350499</v>
      </c>
      <c r="L6" s="10">
        <v>0.13738820166645599</v>
      </c>
    </row>
    <row r="7" spans="1:19">
      <c r="A7" s="12" t="s">
        <v>66</v>
      </c>
      <c r="B7" s="13">
        <v>0.89210699999999998</v>
      </c>
      <c r="C7" s="13">
        <v>0.98968599999999995</v>
      </c>
      <c r="D7" s="13">
        <v>0.65466800000000003</v>
      </c>
      <c r="E7" s="13">
        <v>1.2520979999999999</v>
      </c>
      <c r="F7" s="13">
        <v>1.2383919999999999</v>
      </c>
      <c r="G7" s="13">
        <v>0.99234999999999995</v>
      </c>
      <c r="H7" s="13">
        <v>1.1048249999999999</v>
      </c>
      <c r="I7" s="13">
        <v>0.89939999999999998</v>
      </c>
      <c r="J7" s="13">
        <v>1</v>
      </c>
      <c r="K7" s="13">
        <v>0.19729691336011501</v>
      </c>
      <c r="L7" s="14">
        <v>6.9754992672055899E-2</v>
      </c>
    </row>
    <row r="8" spans="1:19">
      <c r="A8" s="6"/>
      <c r="B8" s="2"/>
      <c r="C8" s="2"/>
      <c r="D8" s="2"/>
      <c r="E8" s="2"/>
      <c r="F8" s="2"/>
      <c r="G8" s="2"/>
      <c r="I8" s="2"/>
    </row>
    <row r="10" spans="1:19">
      <c r="A10" s="63"/>
      <c r="B10" s="171" t="s">
        <v>58</v>
      </c>
      <c r="C10" s="171"/>
      <c r="D10" s="171"/>
      <c r="E10" s="171"/>
      <c r="F10" s="171"/>
      <c r="G10" s="171"/>
      <c r="H10" s="34"/>
      <c r="I10" s="34"/>
      <c r="J10" s="25" t="s">
        <v>68</v>
      </c>
      <c r="K10" s="25" t="s">
        <v>13</v>
      </c>
      <c r="L10" s="26" t="s">
        <v>14</v>
      </c>
      <c r="M10" s="26" t="s">
        <v>72</v>
      </c>
    </row>
    <row r="11" spans="1:19">
      <c r="A11" s="66" t="s">
        <v>62</v>
      </c>
      <c r="B11" s="30">
        <v>38.524000000000001</v>
      </c>
      <c r="C11" s="30">
        <v>82.254599999999996</v>
      </c>
      <c r="D11" s="30">
        <v>136.51499999999999</v>
      </c>
      <c r="E11" s="30">
        <v>96.741500000000002</v>
      </c>
      <c r="F11" s="30">
        <v>88.489199999999997</v>
      </c>
      <c r="G11" s="30">
        <v>5.2310499999999998</v>
      </c>
      <c r="H11" s="30">
        <v>146.85300000000001</v>
      </c>
      <c r="I11" s="30">
        <v>1.98102</v>
      </c>
      <c r="J11" s="30">
        <v>74.573671250000004</v>
      </c>
      <c r="K11" s="30">
        <v>55.010066279816101</v>
      </c>
      <c r="L11" s="30">
        <v>19.448995449989699</v>
      </c>
      <c r="M11" s="22" t="s">
        <v>333</v>
      </c>
    </row>
    <row r="12" spans="1:19">
      <c r="A12" s="11" t="s">
        <v>63</v>
      </c>
      <c r="B12" s="4">
        <v>5.26532</v>
      </c>
      <c r="C12" s="4">
        <v>6.59246</v>
      </c>
      <c r="D12" s="4">
        <v>4.5508899999999999</v>
      </c>
      <c r="E12" s="4">
        <v>2.6199300000000001</v>
      </c>
      <c r="F12" s="4">
        <v>2.3420000000000001</v>
      </c>
      <c r="G12" s="4">
        <v>7.1891999999999996</v>
      </c>
      <c r="H12" s="4">
        <v>2.4801299999999999</v>
      </c>
      <c r="I12" s="4">
        <v>6.8102400000000003</v>
      </c>
      <c r="J12" s="4">
        <v>4.7312712499999998</v>
      </c>
      <c r="K12" s="4">
        <v>2.0486688966562601</v>
      </c>
      <c r="L12" s="4">
        <v>0.72431383461580201</v>
      </c>
      <c r="M12" s="31" t="s">
        <v>71</v>
      </c>
    </row>
    <row r="13" spans="1:19">
      <c r="A13" s="11" t="s">
        <v>64</v>
      </c>
      <c r="B13" s="4">
        <v>4.0923600000000002</v>
      </c>
      <c r="C13" s="4">
        <v>5.86653</v>
      </c>
      <c r="D13" s="4">
        <v>0.96033000000000002</v>
      </c>
      <c r="E13" s="4">
        <v>3.9948399999999999</v>
      </c>
      <c r="F13" s="4">
        <v>0.81035999999999997</v>
      </c>
      <c r="G13" s="4">
        <v>5.8407</v>
      </c>
      <c r="H13" s="4">
        <v>0.72123999999999999</v>
      </c>
      <c r="I13" s="4">
        <v>0.50392000000000003</v>
      </c>
      <c r="J13" s="4">
        <v>2.8487849999999999</v>
      </c>
      <c r="K13" s="4">
        <v>2.3502139555732899</v>
      </c>
      <c r="L13" s="4">
        <v>0.83092611261256499</v>
      </c>
      <c r="M13" s="31" t="s">
        <v>70</v>
      </c>
    </row>
    <row r="14" spans="1:19">
      <c r="A14" s="11" t="s">
        <v>65</v>
      </c>
      <c r="B14" s="4">
        <v>4.5430099999999998</v>
      </c>
      <c r="C14" s="4">
        <v>1.69964</v>
      </c>
      <c r="D14" s="4">
        <v>3.5714199999999998</v>
      </c>
      <c r="E14" s="4">
        <v>1.5004999999999999</v>
      </c>
      <c r="F14" s="4">
        <v>0.95028999999999997</v>
      </c>
      <c r="G14" s="4">
        <v>4.9100799999999998</v>
      </c>
      <c r="H14" s="4">
        <v>0.62809999999999999</v>
      </c>
      <c r="I14" s="4">
        <v>0.44295000000000001</v>
      </c>
      <c r="J14" s="4">
        <v>2.2807487499999999</v>
      </c>
      <c r="K14" s="4">
        <v>1.79373469825579</v>
      </c>
      <c r="L14" s="4">
        <v>0.63418098439313697</v>
      </c>
      <c r="M14" s="31" t="s">
        <v>69</v>
      </c>
    </row>
    <row r="15" spans="1:19">
      <c r="A15" s="12" t="s">
        <v>66</v>
      </c>
      <c r="B15" s="13">
        <v>0.99046000000000001</v>
      </c>
      <c r="C15" s="13">
        <v>1.1418600000000001</v>
      </c>
      <c r="D15" s="13">
        <v>2.5005000000000002</v>
      </c>
      <c r="E15" s="13">
        <v>4.5714199999999998</v>
      </c>
      <c r="F15" s="13">
        <v>1.8124400000000001</v>
      </c>
      <c r="G15" s="13">
        <v>2.8014199999999998</v>
      </c>
      <c r="H15" s="13">
        <v>1.5290999999999999</v>
      </c>
      <c r="I15" s="13">
        <v>0.52380000000000004</v>
      </c>
      <c r="J15" s="13">
        <v>1.9838750000000001</v>
      </c>
      <c r="K15" s="13">
        <v>1.2925369424176201</v>
      </c>
      <c r="L15" s="13">
        <v>0.456980818458812</v>
      </c>
      <c r="M15" s="32" t="s">
        <v>69</v>
      </c>
      <c r="N15" s="2"/>
      <c r="P15" s="2"/>
      <c r="Q15" s="2"/>
      <c r="S15" s="2"/>
    </row>
    <row r="16" spans="1:19">
      <c r="N16" s="2"/>
      <c r="P16" s="2"/>
      <c r="Q16" s="2"/>
      <c r="S16" s="2"/>
    </row>
    <row r="17" spans="3:19">
      <c r="G17" s="2"/>
      <c r="I17" s="2"/>
      <c r="J17" s="2"/>
      <c r="L17" s="2"/>
      <c r="N17" s="2"/>
      <c r="P17" s="2"/>
      <c r="Q17" s="2"/>
      <c r="S17" s="2"/>
    </row>
    <row r="18" spans="3:19">
      <c r="F18" s="2"/>
      <c r="G18" s="2"/>
      <c r="I18" s="2"/>
      <c r="J18" s="2"/>
      <c r="L18" s="2"/>
      <c r="N18" s="2"/>
      <c r="P18" s="2"/>
      <c r="Q18" s="2"/>
      <c r="S18" s="2"/>
    </row>
    <row r="19" spans="3:19">
      <c r="C19" s="2"/>
      <c r="E19" s="2"/>
      <c r="F19" s="2"/>
      <c r="H19" s="2"/>
    </row>
  </sheetData>
  <mergeCells count="2">
    <mergeCell ref="B2:G2"/>
    <mergeCell ref="B10:G1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60A8-9168-9F4C-AAA8-3774ED402142}">
  <dimension ref="A1:M24"/>
  <sheetViews>
    <sheetView workbookViewId="0"/>
  </sheetViews>
  <sheetFormatPr baseColWidth="10" defaultRowHeight="19"/>
  <cols>
    <col min="1" max="16384" width="10.83203125" style="51"/>
  </cols>
  <sheetData>
    <row r="1" spans="1:13" ht="21">
      <c r="A1" s="51" t="s">
        <v>191</v>
      </c>
      <c r="B1" s="51" t="s">
        <v>95</v>
      </c>
    </row>
    <row r="2" spans="1:13">
      <c r="A2" s="20"/>
      <c r="B2" s="166" t="s">
        <v>67</v>
      </c>
      <c r="C2" s="166"/>
      <c r="D2" s="166"/>
      <c r="E2" s="166"/>
      <c r="F2" s="62"/>
      <c r="G2" s="62"/>
      <c r="H2" s="62"/>
      <c r="I2" s="62"/>
      <c r="J2" s="25" t="s">
        <v>68</v>
      </c>
      <c r="K2" s="25" t="s">
        <v>13</v>
      </c>
      <c r="L2" s="26" t="s">
        <v>14</v>
      </c>
    </row>
    <row r="3" spans="1:13">
      <c r="A3" s="11" t="s">
        <v>62</v>
      </c>
      <c r="B3" s="4">
        <v>1.0241199999999999</v>
      </c>
      <c r="C3" s="4">
        <v>0.64868000000000003</v>
      </c>
      <c r="D3" s="4">
        <v>1.22357</v>
      </c>
      <c r="E3" s="4">
        <v>1.12775</v>
      </c>
      <c r="F3" s="4">
        <v>0.93213999999999997</v>
      </c>
      <c r="G3" s="4">
        <v>1.09033</v>
      </c>
      <c r="H3" s="4">
        <f>0.88335</f>
        <v>0.88334999999999997</v>
      </c>
      <c r="I3" s="4">
        <v>1.1232985</v>
      </c>
      <c r="J3" s="33">
        <v>1.0066550000000001</v>
      </c>
      <c r="K3" s="4">
        <v>0.18186785351693499</v>
      </c>
      <c r="L3" s="10">
        <v>6.4299996250833005E-2</v>
      </c>
    </row>
    <row r="4" spans="1:13">
      <c r="A4" s="11" t="s">
        <v>63</v>
      </c>
      <c r="B4" s="4">
        <v>1.0355300000000001</v>
      </c>
      <c r="C4" s="4">
        <v>0.53086</v>
      </c>
      <c r="D4" s="4">
        <v>1.16286</v>
      </c>
      <c r="E4" s="4">
        <v>1.30629</v>
      </c>
      <c r="F4" s="4">
        <v>1.2039299999999999</v>
      </c>
      <c r="G4" s="4">
        <v>0.81422000000000005</v>
      </c>
      <c r="H4" s="4">
        <v>0.9320446</v>
      </c>
      <c r="I4" s="4">
        <v>1.0325800000000001</v>
      </c>
      <c r="J4" s="33">
        <v>1.00228875</v>
      </c>
      <c r="K4" s="4">
        <v>0.245947563658685</v>
      </c>
      <c r="L4" s="10">
        <v>8.6955595039683101E-2</v>
      </c>
    </row>
    <row r="5" spans="1:13">
      <c r="A5" s="11" t="s">
        <v>64</v>
      </c>
      <c r="B5" s="4">
        <v>1.0453300000000001</v>
      </c>
      <c r="C5" s="4">
        <v>1.18676</v>
      </c>
      <c r="D5" s="4">
        <v>0.88827</v>
      </c>
      <c r="E5" s="4">
        <v>0.92498000000000002</v>
      </c>
      <c r="F5" s="4">
        <v>0.96213400000000004</v>
      </c>
      <c r="G5" s="52">
        <v>1.0134000000000001</v>
      </c>
      <c r="H5" s="4">
        <v>0.89520451999999995</v>
      </c>
      <c r="I5" s="4">
        <v>1.124096</v>
      </c>
      <c r="J5" s="33">
        <v>1.00228875</v>
      </c>
      <c r="K5" s="52">
        <f>STDEV(B5:I5)</f>
        <v>0.10878501380066501</v>
      </c>
      <c r="L5" s="56">
        <f>K5/SQRT(COUNT(B5:I5))</f>
        <v>3.8461310474961187E-2</v>
      </c>
    </row>
    <row r="6" spans="1:13">
      <c r="A6" s="11" t="s">
        <v>65</v>
      </c>
      <c r="B6" s="4">
        <v>1.0024500000000001</v>
      </c>
      <c r="C6" s="4">
        <v>1.09087</v>
      </c>
      <c r="D6" s="4">
        <v>0.98548000000000002</v>
      </c>
      <c r="E6" s="4">
        <v>0.92364000000000002</v>
      </c>
      <c r="F6" s="4">
        <v>0.95325000000000004</v>
      </c>
      <c r="G6" s="4">
        <v>1.0425500000000001</v>
      </c>
      <c r="H6" s="4">
        <v>0.84401199999999998</v>
      </c>
      <c r="I6" s="4">
        <v>1.2018500000000001</v>
      </c>
      <c r="J6" s="33">
        <v>1.00228875</v>
      </c>
      <c r="K6" s="52">
        <f>STDEV(B6:I6)</f>
        <v>0.10897814967329188</v>
      </c>
      <c r="L6" s="56">
        <f>K6/SQRT(COUNT(B6:I6))</f>
        <v>3.8529594317573607E-2</v>
      </c>
    </row>
    <row r="7" spans="1:13">
      <c r="A7" s="12" t="s">
        <v>66</v>
      </c>
      <c r="B7" s="13">
        <v>1.03562</v>
      </c>
      <c r="C7" s="13">
        <v>0.87960000000000005</v>
      </c>
      <c r="D7" s="13">
        <v>1.0250699999999999</v>
      </c>
      <c r="E7" s="13">
        <v>0.67806999999999995</v>
      </c>
      <c r="F7" s="13">
        <v>1.212504</v>
      </c>
      <c r="G7" s="13">
        <v>1.212477</v>
      </c>
      <c r="H7" s="13">
        <v>1.37585</v>
      </c>
      <c r="I7" s="13">
        <v>0.62985999999999998</v>
      </c>
      <c r="J7" s="67">
        <v>1.00228875</v>
      </c>
      <c r="K7" s="68">
        <f>STDEV(B7:I7)</f>
        <v>0.26411655754065283</v>
      </c>
      <c r="L7" s="57">
        <f>K7/SQRT(COUNT(B7:I7))</f>
        <v>9.3379304430321289E-2</v>
      </c>
    </row>
    <row r="8" spans="1:13">
      <c r="A8" s="17"/>
      <c r="B8" s="4"/>
      <c r="C8" s="4"/>
      <c r="D8" s="4"/>
      <c r="E8" s="4"/>
      <c r="F8" s="4"/>
      <c r="G8" s="4"/>
      <c r="H8" s="4"/>
      <c r="I8" s="4"/>
      <c r="J8" s="33"/>
      <c r="K8" s="52"/>
      <c r="L8" s="52"/>
    </row>
    <row r="10" spans="1:13">
      <c r="A10" s="63"/>
      <c r="B10" s="166" t="s">
        <v>58</v>
      </c>
      <c r="C10" s="166"/>
      <c r="D10" s="166"/>
      <c r="E10" s="166"/>
      <c r="F10" s="62"/>
      <c r="G10" s="62"/>
      <c r="H10" s="62"/>
      <c r="I10" s="62"/>
      <c r="J10" s="25" t="s">
        <v>68</v>
      </c>
      <c r="K10" s="25" t="s">
        <v>13</v>
      </c>
      <c r="L10" s="25" t="s">
        <v>14</v>
      </c>
      <c r="M10" s="26" t="s">
        <v>73</v>
      </c>
    </row>
    <row r="11" spans="1:13">
      <c r="A11" s="66" t="s">
        <v>62</v>
      </c>
      <c r="B11" s="30">
        <v>1.78356</v>
      </c>
      <c r="C11" s="30">
        <v>4.0720799999999997</v>
      </c>
      <c r="D11" s="30">
        <v>3.0110100000000002</v>
      </c>
      <c r="E11" s="30">
        <v>3.7224900000000001</v>
      </c>
      <c r="F11" s="30">
        <v>0.62051999999999996</v>
      </c>
      <c r="G11" s="30">
        <v>3.70594</v>
      </c>
      <c r="H11" s="30">
        <v>6.3842299999999996</v>
      </c>
      <c r="I11" s="30">
        <v>0.82420000000000004</v>
      </c>
      <c r="J11" s="4">
        <v>3.0155037500000001</v>
      </c>
      <c r="K11" s="4">
        <v>1.90850227654295</v>
      </c>
      <c r="L11" s="4">
        <v>0.67475745082674299</v>
      </c>
      <c r="M11" s="10" t="s">
        <v>74</v>
      </c>
    </row>
    <row r="12" spans="1:13">
      <c r="A12" s="11" t="s">
        <v>63</v>
      </c>
      <c r="B12" s="4">
        <v>2.83752</v>
      </c>
      <c r="C12" s="4">
        <v>2.5897999999999999</v>
      </c>
      <c r="D12" s="4">
        <v>3.5058699999999998</v>
      </c>
      <c r="E12" s="4">
        <v>2.6221399999999999</v>
      </c>
      <c r="F12" s="4">
        <v>0.89622999999999997</v>
      </c>
      <c r="G12" s="4">
        <v>3.9306399999999999</v>
      </c>
      <c r="H12" s="4">
        <v>4.9202000000000004</v>
      </c>
      <c r="I12" s="4">
        <v>0.48438999999999999</v>
      </c>
      <c r="J12" s="4">
        <v>2.72334875</v>
      </c>
      <c r="K12" s="4">
        <v>1.47785848193969</v>
      </c>
      <c r="L12" s="4">
        <v>0.52250187710680396</v>
      </c>
      <c r="M12" s="10" t="s">
        <v>75</v>
      </c>
    </row>
    <row r="13" spans="1:13">
      <c r="A13" s="11" t="s">
        <v>64</v>
      </c>
      <c r="B13" s="4">
        <v>2.6229900000000002</v>
      </c>
      <c r="C13" s="4">
        <v>2.5262600000000002</v>
      </c>
      <c r="D13" s="4">
        <v>1.1736500000000001</v>
      </c>
      <c r="E13" s="4">
        <v>4.2908400000000002</v>
      </c>
      <c r="F13" s="4">
        <v>0.86212999999999995</v>
      </c>
      <c r="G13" s="4">
        <v>0.28920000000000001</v>
      </c>
      <c r="H13" s="4">
        <v>0.93449000000000004</v>
      </c>
      <c r="I13" s="4">
        <v>5.9195599999999997</v>
      </c>
      <c r="J13" s="4">
        <v>2.3273899999999998</v>
      </c>
      <c r="K13" s="4">
        <v>1.9441576063977599</v>
      </c>
      <c r="L13" s="4">
        <v>0.68736351358963299</v>
      </c>
      <c r="M13" s="10" t="s">
        <v>76</v>
      </c>
    </row>
    <row r="14" spans="1:13">
      <c r="A14" s="11" t="s">
        <v>65</v>
      </c>
      <c r="B14" s="4">
        <v>1.73996</v>
      </c>
      <c r="C14" s="4">
        <v>1.7267699999999999</v>
      </c>
      <c r="D14" s="4">
        <v>1.1558600000000001</v>
      </c>
      <c r="E14" s="4">
        <v>1.60365</v>
      </c>
      <c r="F14" s="4">
        <v>0.63295000000000001</v>
      </c>
      <c r="G14" s="4">
        <v>0.59316000000000002</v>
      </c>
      <c r="H14" s="4">
        <v>1.98329</v>
      </c>
      <c r="I14" s="4">
        <v>2.55003</v>
      </c>
      <c r="J14" s="4">
        <v>1.4982087500000001</v>
      </c>
      <c r="K14" s="4">
        <v>0.67065236269167705</v>
      </c>
      <c r="L14" s="4">
        <v>0.23711141673903199</v>
      </c>
      <c r="M14" s="10" t="s">
        <v>76</v>
      </c>
    </row>
    <row r="15" spans="1:13">
      <c r="A15" s="12" t="s">
        <v>66</v>
      </c>
      <c r="B15" s="13">
        <v>1.69686</v>
      </c>
      <c r="C15" s="13">
        <v>2.06162</v>
      </c>
      <c r="D15" s="13">
        <v>1.1182700000000001</v>
      </c>
      <c r="E15" s="13">
        <v>1.5541499999999999</v>
      </c>
      <c r="F15" s="13">
        <v>0.85919999999999996</v>
      </c>
      <c r="G15" s="13">
        <v>0.64231000000000005</v>
      </c>
      <c r="H15" s="13">
        <v>1.8359000000000001</v>
      </c>
      <c r="I15" s="13">
        <v>2.8552</v>
      </c>
      <c r="J15" s="13">
        <v>1.5779387499999999</v>
      </c>
      <c r="K15" s="13">
        <v>0.71212738983650703</v>
      </c>
      <c r="L15" s="13">
        <v>0.25177505321103499</v>
      </c>
      <c r="M15" s="14" t="s">
        <v>76</v>
      </c>
    </row>
    <row r="17" spans="5:12">
      <c r="E17" s="3"/>
      <c r="F17" s="162"/>
      <c r="G17" s="162"/>
      <c r="H17" s="162"/>
      <c r="I17" s="162"/>
      <c r="J17" s="162"/>
      <c r="K17" s="162"/>
    </row>
    <row r="18" spans="5:12">
      <c r="E18" s="6"/>
      <c r="F18" s="2"/>
      <c r="H18" s="2"/>
      <c r="I18" s="2"/>
      <c r="K18" s="2"/>
    </row>
    <row r="19" spans="5:12">
      <c r="E19" s="6"/>
      <c r="F19" s="2"/>
      <c r="H19" s="2"/>
      <c r="I19" s="2"/>
      <c r="K19" s="2"/>
    </row>
    <row r="20" spans="5:12">
      <c r="E20" s="6"/>
      <c r="F20" s="2"/>
      <c r="H20" s="2"/>
      <c r="I20" s="2"/>
      <c r="K20" s="2"/>
    </row>
    <row r="21" spans="5:12">
      <c r="E21" s="6"/>
      <c r="F21" s="2"/>
      <c r="H21" s="2"/>
      <c r="I21" s="2"/>
      <c r="K21" s="2"/>
    </row>
    <row r="22" spans="5:12">
      <c r="E22" s="6"/>
      <c r="F22" s="2"/>
      <c r="H22" s="2"/>
      <c r="I22" s="2"/>
      <c r="K22" s="2"/>
    </row>
    <row r="23" spans="5:12">
      <c r="L23" s="2"/>
    </row>
    <row r="24" spans="5:12">
      <c r="L24" s="2"/>
    </row>
  </sheetData>
  <mergeCells count="4">
    <mergeCell ref="B2:E2"/>
    <mergeCell ref="B10:E10"/>
    <mergeCell ref="F17:H17"/>
    <mergeCell ref="I17:K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5FF-233B-5A48-9871-FAC1E26B0F51}">
  <dimension ref="A1:K22"/>
  <sheetViews>
    <sheetView workbookViewId="0">
      <selection activeCell="H1" sqref="H1:H1048576"/>
    </sheetView>
  </sheetViews>
  <sheetFormatPr baseColWidth="10" defaultRowHeight="19"/>
  <cols>
    <col min="1" max="10" width="10.83203125" style="51"/>
    <col min="11" max="11" width="15.83203125" style="51" customWidth="1"/>
    <col min="12" max="16384" width="10.83203125" style="51"/>
  </cols>
  <sheetData>
    <row r="1" spans="1:11" ht="21">
      <c r="A1" s="51" t="s">
        <v>192</v>
      </c>
      <c r="B1" s="51" t="s">
        <v>94</v>
      </c>
    </row>
    <row r="2" spans="1:11">
      <c r="A2" s="20"/>
      <c r="B2" s="166" t="s">
        <v>67</v>
      </c>
      <c r="C2" s="166"/>
      <c r="D2" s="166"/>
      <c r="E2" s="166"/>
      <c r="F2" s="166"/>
      <c r="G2" s="166"/>
      <c r="H2" s="25" t="s">
        <v>12</v>
      </c>
      <c r="I2" s="25" t="s">
        <v>13</v>
      </c>
      <c r="J2" s="26" t="s">
        <v>14</v>
      </c>
    </row>
    <row r="3" spans="1:11">
      <c r="A3" s="11" t="s">
        <v>59</v>
      </c>
      <c r="B3" s="4">
        <v>0.32250000000000001</v>
      </c>
      <c r="C3" s="4">
        <v>0.33479999999999999</v>
      </c>
      <c r="D3" s="4">
        <v>0.50702999999999998</v>
      </c>
      <c r="E3" s="4">
        <v>0.32865</v>
      </c>
      <c r="F3" s="4">
        <v>0.41125</v>
      </c>
      <c r="G3" s="4">
        <v>0.51581999999999995</v>
      </c>
      <c r="H3" s="4">
        <v>0.40334166666666699</v>
      </c>
      <c r="I3" s="4">
        <v>8.9752290091488302E-2</v>
      </c>
      <c r="J3" s="10">
        <v>3.6641218995066803E-2</v>
      </c>
    </row>
    <row r="4" spans="1:11">
      <c r="A4" s="12" t="s">
        <v>39</v>
      </c>
      <c r="B4" s="13">
        <v>1.521441</v>
      </c>
      <c r="C4" s="13">
        <v>1.4808429999999999</v>
      </c>
      <c r="D4" s="13">
        <v>1.490704</v>
      </c>
      <c r="E4" s="13">
        <v>1.3571169999999999</v>
      </c>
      <c r="F4" s="13">
        <v>1.58717</v>
      </c>
      <c r="G4" s="13">
        <v>1.490896</v>
      </c>
      <c r="H4" s="13">
        <v>1.4880285</v>
      </c>
      <c r="I4" s="13">
        <v>7.5033679474620002E-2</v>
      </c>
      <c r="J4" s="14">
        <v>3.0632371372727001E-2</v>
      </c>
    </row>
    <row r="7" spans="1:11">
      <c r="A7" s="63"/>
      <c r="B7" s="166" t="s">
        <v>58</v>
      </c>
      <c r="C7" s="166"/>
      <c r="D7" s="166"/>
      <c r="E7" s="166"/>
      <c r="F7" s="166"/>
      <c r="G7" s="166"/>
      <c r="H7" s="25" t="s">
        <v>12</v>
      </c>
      <c r="I7" s="25" t="s">
        <v>13</v>
      </c>
      <c r="J7" s="26" t="s">
        <v>14</v>
      </c>
      <c r="K7" s="65"/>
    </row>
    <row r="8" spans="1:11">
      <c r="A8" s="11" t="s">
        <v>59</v>
      </c>
      <c r="B8" s="4">
        <v>0.49912000000000001</v>
      </c>
      <c r="C8" s="4">
        <v>0.42354999999999998</v>
      </c>
      <c r="D8" s="4">
        <v>0.41300999999999999</v>
      </c>
      <c r="E8" s="4">
        <v>0.1116</v>
      </c>
      <c r="F8" s="4">
        <v>0.52724000000000004</v>
      </c>
      <c r="G8" s="4">
        <v>0.44728000000000001</v>
      </c>
      <c r="H8" s="4">
        <v>0.40363333333333301</v>
      </c>
      <c r="I8" s="4">
        <v>0.149712662345797</v>
      </c>
      <c r="J8" s="4">
        <v>6.11199384634653E-2</v>
      </c>
      <c r="K8" s="10" t="s">
        <v>76</v>
      </c>
    </row>
    <row r="9" spans="1:11">
      <c r="A9" s="12" t="s">
        <v>39</v>
      </c>
      <c r="B9" s="13">
        <v>1.8833040000000001</v>
      </c>
      <c r="C9" s="13">
        <v>1.9292800000000001</v>
      </c>
      <c r="D9" s="13">
        <v>1.5931999999999999</v>
      </c>
      <c r="E9" s="13">
        <v>2.1680139999999999</v>
      </c>
      <c r="F9" s="13">
        <v>2.2333919999999998</v>
      </c>
      <c r="G9" s="13">
        <v>2.037258</v>
      </c>
      <c r="H9" s="13">
        <v>1.97407466666667</v>
      </c>
      <c r="I9" s="13">
        <v>0.22985276408576599</v>
      </c>
      <c r="J9" s="13">
        <v>9.3836997996407503E-2</v>
      </c>
      <c r="K9" s="14" t="s">
        <v>78</v>
      </c>
    </row>
    <row r="14" spans="1:11">
      <c r="I14" s="52"/>
      <c r="J14" s="52"/>
    </row>
    <row r="15" spans="1:11">
      <c r="I15" s="52"/>
      <c r="J15" s="52"/>
    </row>
    <row r="16" spans="1:11">
      <c r="G16" s="52"/>
      <c r="I16" s="52"/>
      <c r="J16" s="52"/>
    </row>
    <row r="17" spans="9:10">
      <c r="I17" s="52"/>
      <c r="J17" s="52"/>
    </row>
    <row r="18" spans="9:10">
      <c r="I18" s="52"/>
      <c r="J18" s="52"/>
    </row>
    <row r="19" spans="9:10">
      <c r="I19" s="52"/>
      <c r="J19" s="52"/>
    </row>
    <row r="20" spans="9:10">
      <c r="I20" s="52"/>
      <c r="J20" s="52"/>
    </row>
    <row r="21" spans="9:10">
      <c r="I21" s="52"/>
      <c r="J21" s="52"/>
    </row>
    <row r="22" spans="9:10">
      <c r="I22" s="52"/>
      <c r="J22" s="52"/>
    </row>
  </sheetData>
  <mergeCells count="2">
    <mergeCell ref="B2:G2"/>
    <mergeCell ref="B7:G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831E-202D-0F4A-8413-05FDC0F4F302}">
  <dimension ref="A1:I17"/>
  <sheetViews>
    <sheetView zoomScale="125" workbookViewId="0">
      <selection activeCell="E12" sqref="E12"/>
    </sheetView>
  </sheetViews>
  <sheetFormatPr baseColWidth="10" defaultRowHeight="19"/>
  <cols>
    <col min="1" max="4" width="10.83203125" style="51"/>
    <col min="5" max="5" width="11.5" style="51" bestFit="1" customWidth="1"/>
    <col min="6" max="7" width="10.83203125" style="51"/>
    <col min="8" max="8" width="21" style="51" customWidth="1"/>
    <col min="9" max="16384" width="10.83203125" style="51"/>
  </cols>
  <sheetData>
    <row r="1" spans="1:9">
      <c r="A1" s="51" t="s">
        <v>79</v>
      </c>
      <c r="B1" s="61" t="s">
        <v>93</v>
      </c>
    </row>
    <row r="2" spans="1:9">
      <c r="A2" s="118"/>
      <c r="B2" s="170" t="s">
        <v>67</v>
      </c>
      <c r="C2" s="170"/>
      <c r="D2" s="170"/>
      <c r="E2" s="62"/>
      <c r="F2" s="25" t="s">
        <v>12</v>
      </c>
      <c r="G2" s="25" t="s">
        <v>13</v>
      </c>
      <c r="H2" s="26" t="s">
        <v>14</v>
      </c>
    </row>
    <row r="3" spans="1:9">
      <c r="A3" s="11" t="s">
        <v>59</v>
      </c>
      <c r="B3" s="4">
        <v>2.0888</v>
      </c>
      <c r="C3" s="4">
        <v>1.7337</v>
      </c>
      <c r="D3" s="4">
        <v>2.2568999999999999</v>
      </c>
      <c r="E3" s="4">
        <v>2.2014200000000002</v>
      </c>
      <c r="F3" s="4">
        <f>AVERAGE(B3:E3)</f>
        <v>2.0702050000000001</v>
      </c>
      <c r="G3" s="4">
        <f>STDEV(B3:E3)</f>
        <v>0.23498495575958334</v>
      </c>
      <c r="H3" s="10">
        <f>G3/SQRT(COUNT(B3:E3))</f>
        <v>0.11749247787979167</v>
      </c>
    </row>
    <row r="4" spans="1:9">
      <c r="A4" s="12" t="s">
        <v>39</v>
      </c>
      <c r="B4" s="13">
        <v>5.1560899999999998</v>
      </c>
      <c r="C4" s="13">
        <v>4.7019500000000001</v>
      </c>
      <c r="D4" s="13">
        <v>5.6753799999999996</v>
      </c>
      <c r="E4" s="13">
        <v>5.0132099999999999</v>
      </c>
      <c r="F4" s="13">
        <f>AVERAGE(B4:E4)</f>
        <v>5.1366575000000001</v>
      </c>
      <c r="G4" s="13">
        <f>STDEV(B4:E4)</f>
        <v>0.40612372904284544</v>
      </c>
      <c r="H4" s="14">
        <f>G4/SQRT(COUNT(B4:E4))</f>
        <v>0.20306186452142272</v>
      </c>
    </row>
    <row r="7" spans="1:9">
      <c r="A7" s="63"/>
      <c r="B7" s="166" t="s">
        <v>58</v>
      </c>
      <c r="C7" s="166"/>
      <c r="D7" s="166"/>
      <c r="E7" s="62"/>
      <c r="F7" s="25" t="s">
        <v>12</v>
      </c>
      <c r="G7" s="25" t="s">
        <v>13</v>
      </c>
      <c r="H7" s="25" t="s">
        <v>14</v>
      </c>
      <c r="I7" s="35" t="s">
        <v>73</v>
      </c>
    </row>
    <row r="8" spans="1:9">
      <c r="A8" s="11" t="s">
        <v>59</v>
      </c>
      <c r="B8" s="4">
        <v>2.7075</v>
      </c>
      <c r="C8" s="4">
        <v>1.9662999999999999</v>
      </c>
      <c r="D8" s="4">
        <v>1.7894000000000001</v>
      </c>
      <c r="E8" s="4">
        <v>2.55341</v>
      </c>
      <c r="F8" s="4">
        <f>AVERAGE(B8:E8)</f>
        <v>2.2541525</v>
      </c>
      <c r="G8" s="4">
        <f>STDEV(B8:E8)</f>
        <v>0.44494679647309049</v>
      </c>
      <c r="H8" s="10">
        <f>G8/SQRT(COUNT(B8:E8))</f>
        <v>0.22247339823654524</v>
      </c>
      <c r="I8" s="36" t="s">
        <v>80</v>
      </c>
    </row>
    <row r="9" spans="1:9">
      <c r="A9" s="12" t="s">
        <v>39</v>
      </c>
      <c r="B9" s="13">
        <v>7.1027100000000001</v>
      </c>
      <c r="C9" s="13">
        <v>8.3673900000000003</v>
      </c>
      <c r="D9" s="13">
        <v>5.9081000000000001</v>
      </c>
      <c r="E9" s="13">
        <v>8.3559999999999999</v>
      </c>
      <c r="F9" s="13">
        <f>AVERAGE(B9:E9)</f>
        <v>7.4335500000000003</v>
      </c>
      <c r="G9" s="13">
        <f>STDEV(B9:E9)</f>
        <v>1.1774865825420953</v>
      </c>
      <c r="H9" s="14">
        <f>G9/SQRT(COUNT(B9:E9))</f>
        <v>0.58874329127104763</v>
      </c>
      <c r="I9" s="14" t="s">
        <v>81</v>
      </c>
    </row>
    <row r="15" spans="1:9">
      <c r="B15" s="6"/>
      <c r="C15" s="2"/>
      <c r="E15" s="2"/>
      <c r="F15" s="2"/>
    </row>
    <row r="16" spans="1:9">
      <c r="B16" s="6"/>
      <c r="C16" s="2"/>
      <c r="E16" s="2"/>
      <c r="F16" s="2"/>
    </row>
    <row r="17" spans="3:7">
      <c r="C17" s="6"/>
      <c r="G17" s="2"/>
    </row>
  </sheetData>
  <mergeCells count="2">
    <mergeCell ref="B2:D2"/>
    <mergeCell ref="B7:D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BDF0-6ECC-9B44-B221-CBF2ED0CC216}">
  <dimension ref="A1:I16"/>
  <sheetViews>
    <sheetView zoomScale="109" workbookViewId="0">
      <selection activeCell="B5" sqref="B5:C7"/>
    </sheetView>
  </sheetViews>
  <sheetFormatPr baseColWidth="10" defaultRowHeight="19"/>
  <cols>
    <col min="1" max="1" width="10.83203125" style="54"/>
    <col min="2" max="2" width="13.33203125" style="54" bestFit="1" customWidth="1"/>
    <col min="3" max="7" width="11.83203125" style="54" bestFit="1" customWidth="1"/>
    <col min="8" max="9" width="11.1640625" style="54" bestFit="1" customWidth="1"/>
    <col min="10" max="10" width="11.6640625" style="54" bestFit="1" customWidth="1"/>
    <col min="11" max="13" width="11.83203125" style="54" bestFit="1" customWidth="1"/>
    <col min="14" max="15" width="11.6640625" style="54" bestFit="1" customWidth="1"/>
    <col min="16" max="16" width="11.5" style="54" bestFit="1" customWidth="1"/>
    <col min="17" max="17" width="11.1640625" style="54" bestFit="1" customWidth="1"/>
    <col min="18" max="18" width="11.33203125" style="54" bestFit="1" customWidth="1"/>
    <col min="19" max="19" width="10.83203125" style="54"/>
    <col min="20" max="23" width="11" style="54" bestFit="1" customWidth="1"/>
    <col min="24" max="16384" width="10.83203125" style="54"/>
  </cols>
  <sheetData>
    <row r="1" spans="1:9">
      <c r="A1" s="54" t="s">
        <v>193</v>
      </c>
      <c r="B1" s="58" t="s">
        <v>92</v>
      </c>
    </row>
    <row r="2" spans="1:9">
      <c r="A2" s="39" t="s">
        <v>88</v>
      </c>
    </row>
    <row r="3" spans="1:9">
      <c r="A3" s="121" t="s">
        <v>86</v>
      </c>
      <c r="B3" s="166" t="s">
        <v>87</v>
      </c>
      <c r="C3" s="166"/>
      <c r="D3" s="166"/>
      <c r="E3" s="166"/>
      <c r="F3" s="25" t="s">
        <v>12</v>
      </c>
      <c r="G3" s="25" t="s">
        <v>13</v>
      </c>
      <c r="H3" s="26" t="s">
        <v>14</v>
      </c>
    </row>
    <row r="4" spans="1:9">
      <c r="A4" s="122">
        <v>0</v>
      </c>
      <c r="B4" s="17">
        <v>100</v>
      </c>
      <c r="C4" s="17">
        <v>100</v>
      </c>
      <c r="D4" s="17">
        <v>100</v>
      </c>
      <c r="E4" s="17">
        <v>100</v>
      </c>
      <c r="F4" s="59"/>
      <c r="G4" s="59"/>
      <c r="H4" s="60"/>
    </row>
    <row r="5" spans="1:9">
      <c r="A5" s="122">
        <v>1.0000000000000001E-9</v>
      </c>
      <c r="B5" s="40">
        <v>159.441</v>
      </c>
      <c r="C5" s="40">
        <v>200.39</v>
      </c>
      <c r="D5" s="17">
        <v>129.39360000000002</v>
      </c>
      <c r="E5" s="40">
        <v>134.393</v>
      </c>
      <c r="F5" s="40">
        <f>AVERAGE(B5:E5)</f>
        <v>155.90440000000001</v>
      </c>
      <c r="G5" s="40">
        <f>STDEV(B5:E5)</f>
        <v>32.439887964870209</v>
      </c>
      <c r="H5" s="45">
        <f>G5/SQRT(COUNT(B5:E5))</f>
        <v>16.219943982435105</v>
      </c>
    </row>
    <row r="6" spans="1:9">
      <c r="A6" s="122">
        <v>1E-8</v>
      </c>
      <c r="B6" s="40">
        <v>250.31299999999999</v>
      </c>
      <c r="C6" s="40">
        <v>180.483</v>
      </c>
      <c r="D6" s="40">
        <v>178.22719999999998</v>
      </c>
      <c r="E6" s="40">
        <v>229.202</v>
      </c>
      <c r="F6" s="40">
        <f>AVERAGE(B6:E6)</f>
        <v>209.55629999999999</v>
      </c>
      <c r="G6" s="40">
        <f>STDEV(B6:E6)</f>
        <v>35.934344774324302</v>
      </c>
      <c r="H6" s="45">
        <f>G6/SQRT(COUNT(B6:E6))</f>
        <v>17.967172387162151</v>
      </c>
    </row>
    <row r="7" spans="1:9">
      <c r="A7" s="122">
        <v>9.9999999999999995E-8</v>
      </c>
      <c r="B7" s="40">
        <v>290.42099999999999</v>
      </c>
      <c r="C7" s="40">
        <v>394.79300000000001</v>
      </c>
      <c r="D7" s="40">
        <v>309.89720000000005</v>
      </c>
      <c r="E7" s="40">
        <v>249.94</v>
      </c>
      <c r="F7" s="40">
        <f>AVERAGE(B7:E7)</f>
        <v>311.26280000000003</v>
      </c>
      <c r="G7" s="40">
        <f>STDEV(B7:E7)</f>
        <v>61.030117162157268</v>
      </c>
      <c r="H7" s="45">
        <f>G7/SQRT(COUNT(B7:E7))</f>
        <v>30.515058581078634</v>
      </c>
    </row>
    <row r="8" spans="1:9">
      <c r="A8" s="123">
        <v>9.9999999999999995E-7</v>
      </c>
      <c r="B8" s="41">
        <v>573.59199999999998</v>
      </c>
      <c r="C8" s="41">
        <v>510.84500000000003</v>
      </c>
      <c r="D8" s="41">
        <v>517.43459999999959</v>
      </c>
      <c r="E8" s="41">
        <v>574.23800000000006</v>
      </c>
      <c r="F8" s="41">
        <f>AVERAGE(B8:E8)</f>
        <v>544.02739999999994</v>
      </c>
      <c r="G8" s="41">
        <f>STDEV(B8:E8)</f>
        <v>34.61692556693437</v>
      </c>
      <c r="H8" s="46">
        <f>G8/SQRT(COUNT(B8:E8))</f>
        <v>17.308462783467185</v>
      </c>
    </row>
    <row r="11" spans="1:9">
      <c r="A11" s="42" t="s">
        <v>86</v>
      </c>
      <c r="B11" s="172" t="s">
        <v>58</v>
      </c>
      <c r="C11" s="166"/>
      <c r="D11" s="166"/>
      <c r="E11" s="166"/>
      <c r="F11" s="25" t="s">
        <v>12</v>
      </c>
      <c r="G11" s="25" t="s">
        <v>13</v>
      </c>
      <c r="H11" s="25" t="s">
        <v>14</v>
      </c>
      <c r="I11" s="35" t="s">
        <v>73</v>
      </c>
    </row>
    <row r="12" spans="1:9">
      <c r="A12" s="11">
        <v>0</v>
      </c>
      <c r="B12" s="11">
        <v>100</v>
      </c>
      <c r="C12" s="17">
        <v>100</v>
      </c>
      <c r="D12" s="17">
        <v>100</v>
      </c>
      <c r="E12" s="17">
        <v>100</v>
      </c>
      <c r="F12" s="59"/>
      <c r="G12" s="59"/>
      <c r="H12" s="59"/>
      <c r="I12" s="60"/>
    </row>
    <row r="13" spans="1:9">
      <c r="A13" s="11">
        <v>1.0000000000000001E-9</v>
      </c>
      <c r="B13" s="43">
        <v>135.28899999999999</v>
      </c>
      <c r="C13" s="40">
        <v>208.49299999999999</v>
      </c>
      <c r="D13" s="40">
        <v>129.7012</v>
      </c>
      <c r="E13" s="40">
        <v>192.59200000000001</v>
      </c>
      <c r="F13" s="40">
        <f>AVERAGE(B13:E13)</f>
        <v>166.5188</v>
      </c>
      <c r="G13" s="40">
        <f>STDEV(B13:E13)</f>
        <v>39.885173944211417</v>
      </c>
      <c r="H13" s="40">
        <f>G13/SQRT(COUNT(B13:E13))</f>
        <v>19.942586972105708</v>
      </c>
      <c r="I13" s="45" t="s">
        <v>76</v>
      </c>
    </row>
    <row r="14" spans="1:9">
      <c r="A14" s="11">
        <v>1E-8</v>
      </c>
      <c r="B14" s="43">
        <v>316.78500000000003</v>
      </c>
      <c r="C14" s="40">
        <v>375.48599999999999</v>
      </c>
      <c r="D14" s="40">
        <v>336.6386</v>
      </c>
      <c r="E14" s="40">
        <v>292.59199999999998</v>
      </c>
      <c r="F14" s="40">
        <f>AVERAGE(B14:E14)</f>
        <v>330.37540000000001</v>
      </c>
      <c r="G14" s="40">
        <f>STDEV(B14:E14)</f>
        <v>35.054615456075581</v>
      </c>
      <c r="H14" s="40">
        <f>G14/SQRT(COUNT(B14:E14))</f>
        <v>17.52730772803779</v>
      </c>
      <c r="I14" s="45" t="s">
        <v>75</v>
      </c>
    </row>
    <row r="15" spans="1:9">
      <c r="A15" s="11">
        <v>9.9999999999999995E-8</v>
      </c>
      <c r="B15" s="69">
        <v>521.74300000000005</v>
      </c>
      <c r="C15" s="59">
        <v>603.51900000000001</v>
      </c>
      <c r="D15" s="59">
        <v>649.3480000000003</v>
      </c>
      <c r="E15" s="59">
        <v>562.59199999999998</v>
      </c>
      <c r="F15" s="40">
        <f>AVERAGE(B15:E15)</f>
        <v>584.30050000000017</v>
      </c>
      <c r="G15" s="40">
        <f>STDEV(B15:E15)</f>
        <v>54.727286847300199</v>
      </c>
      <c r="H15" s="40">
        <f>G15/SQRT(COUNT(B15:E15))</f>
        <v>27.3636434236501</v>
      </c>
      <c r="I15" s="45" t="s">
        <v>78</v>
      </c>
    </row>
    <row r="16" spans="1:9">
      <c r="A16" s="12">
        <v>9.9999999999999995E-7</v>
      </c>
      <c r="B16" s="44">
        <v>853.48199999999997</v>
      </c>
      <c r="C16" s="41">
        <v>795.35699999999997</v>
      </c>
      <c r="D16" s="41">
        <v>796.00280000000009</v>
      </c>
      <c r="E16" s="41">
        <v>707.51300000000003</v>
      </c>
      <c r="F16" s="41">
        <f>AVERAGE(B16:E16)</f>
        <v>788.08870000000002</v>
      </c>
      <c r="G16" s="41">
        <f>STDEV(B16:E16)</f>
        <v>60.233402358602746</v>
      </c>
      <c r="H16" s="41">
        <f>G16/SQRT(COUNT(B16:E16))</f>
        <v>30.116701179301373</v>
      </c>
      <c r="I16" s="46" t="s">
        <v>78</v>
      </c>
    </row>
  </sheetData>
  <mergeCells count="2">
    <mergeCell ref="B3:E3"/>
    <mergeCell ref="B11:E1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D83A-1E2F-A84B-B642-DBDFA4F29321}">
  <dimension ref="A1:T27"/>
  <sheetViews>
    <sheetView zoomScaleNormal="100" workbookViewId="0"/>
  </sheetViews>
  <sheetFormatPr baseColWidth="10" defaultRowHeight="19"/>
  <cols>
    <col min="1" max="16384" width="10.83203125" style="51"/>
  </cols>
  <sheetData>
    <row r="1" spans="1:20">
      <c r="A1" s="51" t="s">
        <v>196</v>
      </c>
      <c r="B1" s="51" t="s">
        <v>91</v>
      </c>
    </row>
    <row r="2" spans="1:20">
      <c r="A2" s="20" t="s">
        <v>82</v>
      </c>
      <c r="B2" s="161" t="s">
        <v>83</v>
      </c>
      <c r="C2" s="161"/>
      <c r="D2" s="161"/>
      <c r="E2" s="25" t="s">
        <v>12</v>
      </c>
      <c r="F2" s="25" t="s">
        <v>13</v>
      </c>
      <c r="G2" s="25" t="s">
        <v>14</v>
      </c>
      <c r="H2" s="55"/>
    </row>
    <row r="3" spans="1:20">
      <c r="A3" s="2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56"/>
    </row>
    <row r="4" spans="1:20">
      <c r="A4" s="23">
        <v>1</v>
      </c>
      <c r="B4" s="4">
        <v>356.60019999999997</v>
      </c>
      <c r="C4" s="4">
        <v>350.30399999999997</v>
      </c>
      <c r="D4" s="4">
        <v>395.31150000000002</v>
      </c>
      <c r="E4" s="4">
        <v>367.405233333333</v>
      </c>
      <c r="F4" s="4">
        <v>24.371711533319399</v>
      </c>
      <c r="G4" s="4">
        <v>14.0710142143739</v>
      </c>
      <c r="H4" s="56"/>
    </row>
    <row r="5" spans="1:20">
      <c r="A5" s="23">
        <v>2</v>
      </c>
      <c r="B5" s="4">
        <v>613.55269999999996</v>
      </c>
      <c r="C5" s="4">
        <v>550.34159999999997</v>
      </c>
      <c r="D5" s="4">
        <v>600.31579999999997</v>
      </c>
      <c r="E5" s="4">
        <v>588.07003333333296</v>
      </c>
      <c r="F5" s="4">
        <v>33.337364799025899</v>
      </c>
      <c r="G5" s="4">
        <v>19.2473365407904</v>
      </c>
      <c r="H5" s="56"/>
    </row>
    <row r="6" spans="1:20">
      <c r="A6" s="24">
        <v>3</v>
      </c>
      <c r="B6" s="13">
        <v>930.41120000000001</v>
      </c>
      <c r="C6" s="13">
        <v>822.01340000000005</v>
      </c>
      <c r="D6" s="13">
        <v>775.45519999999999</v>
      </c>
      <c r="E6" s="13">
        <v>842.62660000000005</v>
      </c>
      <c r="F6" s="13">
        <v>79.507977553702105</v>
      </c>
      <c r="G6" s="13">
        <v>45.903952243352599</v>
      </c>
      <c r="H6" s="57"/>
    </row>
    <row r="9" spans="1:20">
      <c r="A9" s="20" t="s">
        <v>82</v>
      </c>
      <c r="B9" s="161" t="s">
        <v>83</v>
      </c>
      <c r="C9" s="161"/>
      <c r="D9" s="161"/>
      <c r="E9" s="25" t="s">
        <v>12</v>
      </c>
      <c r="F9" s="25" t="s">
        <v>13</v>
      </c>
      <c r="G9" s="25" t="s">
        <v>14</v>
      </c>
      <c r="H9" s="26" t="s">
        <v>73</v>
      </c>
    </row>
    <row r="10" spans="1:20">
      <c r="A10" s="23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6"/>
    </row>
    <row r="11" spans="1:20">
      <c r="A11" s="23">
        <v>1</v>
      </c>
      <c r="B11" s="4">
        <v>220.4665</v>
      </c>
      <c r="C11" s="4">
        <v>185.44380000000001</v>
      </c>
      <c r="D11" s="4">
        <v>184.24600000000001</v>
      </c>
      <c r="E11" s="4">
        <v>196.71876666666699</v>
      </c>
      <c r="F11" s="4">
        <v>20.5748586887816</v>
      </c>
      <c r="G11" s="4">
        <v>11.8789002025066</v>
      </c>
      <c r="H11" s="37" t="s">
        <v>76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</row>
    <row r="12" spans="1:20">
      <c r="A12" s="23">
        <v>2</v>
      </c>
      <c r="B12" s="4">
        <v>391.2405</v>
      </c>
      <c r="C12" s="4">
        <v>337.25630000000001</v>
      </c>
      <c r="D12" s="4">
        <v>350.25729999999999</v>
      </c>
      <c r="E12" s="4">
        <v>359.5847</v>
      </c>
      <c r="F12" s="4">
        <v>28.1748780916617</v>
      </c>
      <c r="G12" s="4">
        <v>16.2667734506058</v>
      </c>
      <c r="H12" s="37" t="s">
        <v>76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4">
        <v>3</v>
      </c>
      <c r="B13" s="13">
        <v>562.06590000000006</v>
      </c>
      <c r="C13" s="13">
        <v>488.43400000000003</v>
      </c>
      <c r="D13" s="13">
        <v>487.65949999999998</v>
      </c>
      <c r="E13" s="13">
        <v>512.71979999999996</v>
      </c>
      <c r="F13" s="13">
        <v>42.736730706384201</v>
      </c>
      <c r="G13" s="13">
        <v>24.674062977615499</v>
      </c>
      <c r="H13" s="38" t="s">
        <v>76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B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B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0" t="s">
        <v>82</v>
      </c>
      <c r="B16" s="161" t="s">
        <v>84</v>
      </c>
      <c r="C16" s="161"/>
      <c r="D16" s="161"/>
      <c r="E16" s="25" t="s">
        <v>12</v>
      </c>
      <c r="F16" s="25" t="s">
        <v>13</v>
      </c>
      <c r="G16" s="25" t="s">
        <v>14</v>
      </c>
      <c r="H16" s="55"/>
    </row>
    <row r="17" spans="1:8" ht="20" customHeight="1">
      <c r="A17" s="23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6"/>
    </row>
    <row r="18" spans="1:8">
      <c r="A18" s="23">
        <v>1</v>
      </c>
      <c r="B18" s="4">
        <v>75.736829999999998</v>
      </c>
      <c r="C18" s="4">
        <v>79.140529999999998</v>
      </c>
      <c r="D18" s="4">
        <v>94.150930000000002</v>
      </c>
      <c r="E18" s="4">
        <v>83.009429999999995</v>
      </c>
      <c r="F18" s="4">
        <v>9.7977579124001704</v>
      </c>
      <c r="G18" s="4">
        <v>5.6567381681790199</v>
      </c>
      <c r="H18" s="56"/>
    </row>
    <row r="19" spans="1:8">
      <c r="A19" s="23">
        <v>2</v>
      </c>
      <c r="B19" s="4">
        <v>169.03290000000001</v>
      </c>
      <c r="C19" s="4">
        <v>170.81360000000001</v>
      </c>
      <c r="D19" s="4">
        <v>179.43129999999999</v>
      </c>
      <c r="E19" s="4">
        <v>173.0926</v>
      </c>
      <c r="F19" s="4">
        <v>5.5612104248985101</v>
      </c>
      <c r="G19" s="4">
        <v>3.2107663358353098</v>
      </c>
      <c r="H19" s="56"/>
    </row>
    <row r="20" spans="1:8">
      <c r="A20" s="24">
        <v>3</v>
      </c>
      <c r="B20" s="13">
        <v>240.3047</v>
      </c>
      <c r="C20" s="13">
        <v>223.1371</v>
      </c>
      <c r="D20" s="13">
        <v>260.90780000000001</v>
      </c>
      <c r="E20" s="13">
        <v>241.44986666666699</v>
      </c>
      <c r="F20" s="13">
        <v>18.911372230574202</v>
      </c>
      <c r="G20" s="13">
        <v>10.918485848067199</v>
      </c>
      <c r="H20" s="57"/>
    </row>
    <row r="23" spans="1:8">
      <c r="A23" s="20" t="s">
        <v>82</v>
      </c>
      <c r="B23" s="161" t="s">
        <v>85</v>
      </c>
      <c r="C23" s="161"/>
      <c r="D23" s="161"/>
      <c r="E23" s="25" t="s">
        <v>12</v>
      </c>
      <c r="F23" s="25" t="s">
        <v>13</v>
      </c>
      <c r="G23" s="25" t="s">
        <v>14</v>
      </c>
      <c r="H23" s="26" t="s">
        <v>73</v>
      </c>
    </row>
    <row r="24" spans="1:8">
      <c r="A24" s="23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56"/>
    </row>
    <row r="25" spans="1:8">
      <c r="A25" s="23">
        <v>1</v>
      </c>
      <c r="B25" s="4">
        <v>51.953000000000003</v>
      </c>
      <c r="C25" s="4">
        <v>41.03942</v>
      </c>
      <c r="D25" s="4">
        <v>42.256039999999999</v>
      </c>
      <c r="E25" s="4">
        <v>45.082819999999998</v>
      </c>
      <c r="F25" s="4">
        <v>5.9807667552246198</v>
      </c>
      <c r="G25" s="4">
        <v>3.4529972960893001</v>
      </c>
      <c r="H25" s="10" t="s">
        <v>75</v>
      </c>
    </row>
    <row r="26" spans="1:8">
      <c r="A26" s="23">
        <v>2</v>
      </c>
      <c r="B26" s="4">
        <v>117.9243</v>
      </c>
      <c r="C26" s="4">
        <v>155.923</v>
      </c>
      <c r="D26" s="4">
        <v>128.4967</v>
      </c>
      <c r="E26" s="4">
        <v>134.11466666666701</v>
      </c>
      <c r="F26" s="4">
        <v>19.612405832108699</v>
      </c>
      <c r="G26" s="4">
        <v>11.3232277866242</v>
      </c>
      <c r="H26" s="10" t="s">
        <v>75</v>
      </c>
    </row>
    <row r="27" spans="1:8">
      <c r="A27" s="24">
        <v>3</v>
      </c>
      <c r="B27" s="13">
        <v>187.904</v>
      </c>
      <c r="C27" s="13">
        <v>176.2595</v>
      </c>
      <c r="D27" s="13">
        <v>204.56129999999999</v>
      </c>
      <c r="E27" s="13">
        <v>189.57493333333301</v>
      </c>
      <c r="F27" s="13">
        <v>14.224696287208801</v>
      </c>
      <c r="G27" s="13">
        <v>8.2126322305607005</v>
      </c>
      <c r="H27" s="14" t="s">
        <v>75</v>
      </c>
    </row>
  </sheetData>
  <mergeCells count="6">
    <mergeCell ref="O11:T11"/>
    <mergeCell ref="B2:D2"/>
    <mergeCell ref="B9:D9"/>
    <mergeCell ref="B16:D16"/>
    <mergeCell ref="B23:D23"/>
    <mergeCell ref="I11:N1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7D43-4E71-C849-BEED-D5DAA582719C}">
  <sheetPr codeName="Sheet2"/>
  <dimension ref="A1:CB24"/>
  <sheetViews>
    <sheetView workbookViewId="0">
      <selection activeCell="E17" sqref="E17"/>
    </sheetView>
  </sheetViews>
  <sheetFormatPr baseColWidth="10" defaultRowHeight="16"/>
  <cols>
    <col min="1" max="1" width="23.5" customWidth="1"/>
    <col min="2" max="10" width="10.83203125" style="15"/>
    <col min="11" max="11" width="14" style="15" customWidth="1"/>
    <col min="12" max="14" width="10.83203125" style="15"/>
    <col min="15" max="15" width="19" style="15" customWidth="1"/>
    <col min="16" max="16384" width="10.83203125" style="15"/>
  </cols>
  <sheetData>
    <row r="1" spans="1:80" ht="19">
      <c r="A1" s="11" t="s">
        <v>31</v>
      </c>
      <c r="B1" s="160" t="s">
        <v>30</v>
      </c>
      <c r="C1" s="160"/>
      <c r="D1" s="160"/>
      <c r="E1" s="160"/>
      <c r="F1" s="160"/>
      <c r="G1" s="160"/>
      <c r="H1" s="160"/>
      <c r="I1" s="160"/>
      <c r="J1" s="160"/>
      <c r="K1" s="160"/>
    </row>
    <row r="2" spans="1:80" s="5" customFormat="1" ht="19">
      <c r="A2" s="118"/>
      <c r="B2" s="117" t="s">
        <v>22</v>
      </c>
      <c r="C2" s="117" t="s">
        <v>23</v>
      </c>
      <c r="D2" s="117" t="s">
        <v>24</v>
      </c>
      <c r="E2" s="9" t="s">
        <v>25</v>
      </c>
      <c r="F2" s="116"/>
      <c r="G2" s="7"/>
      <c r="H2" s="117" t="s">
        <v>22</v>
      </c>
      <c r="I2" s="117" t="s">
        <v>23</v>
      </c>
      <c r="J2" s="117" t="s">
        <v>24</v>
      </c>
      <c r="K2" s="9" t="s">
        <v>25</v>
      </c>
      <c r="L2" s="16"/>
      <c r="M2" s="15"/>
      <c r="N2" s="16"/>
      <c r="O2" s="16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80" ht="19">
      <c r="A3" s="11" t="s">
        <v>0</v>
      </c>
      <c r="B3" s="4">
        <v>5.0679000000000002E-2</v>
      </c>
      <c r="C3" s="4">
        <v>5.8579999999999998E-5</v>
      </c>
      <c r="D3" s="4">
        <v>6.8499999999999998E-5</v>
      </c>
      <c r="E3" s="10">
        <v>9.7079999999999999E-5</v>
      </c>
      <c r="G3" s="11" t="s">
        <v>26</v>
      </c>
      <c r="H3" s="4">
        <v>4.3886000000000001E-2</v>
      </c>
      <c r="I3" s="4">
        <v>2.3819999999999999E-5</v>
      </c>
      <c r="J3" s="4">
        <v>7.7999999999999999E-5</v>
      </c>
      <c r="K3" s="10">
        <v>2.4499999999999999E-5</v>
      </c>
      <c r="O3" s="4"/>
    </row>
    <row r="4" spans="1:80" ht="19">
      <c r="A4" s="11"/>
      <c r="B4" s="4">
        <v>4.9574E-2</v>
      </c>
      <c r="C4" s="4" t="s">
        <v>29</v>
      </c>
      <c r="D4" s="4">
        <v>1.22E-4</v>
      </c>
      <c r="E4" s="10">
        <v>1.0450000000000001E-4</v>
      </c>
      <c r="F4" s="4"/>
      <c r="G4" s="23"/>
      <c r="H4" s="4">
        <v>3.8443999999999999E-2</v>
      </c>
      <c r="I4" s="4">
        <v>5.749E-5</v>
      </c>
      <c r="J4" s="4">
        <v>2.6100000000000001E-5</v>
      </c>
      <c r="K4" s="10">
        <v>3.2040000000000002E-6</v>
      </c>
      <c r="L4" s="4"/>
      <c r="M4" s="4"/>
      <c r="N4" s="4"/>
      <c r="O4" s="4"/>
    </row>
    <row r="5" spans="1:80" ht="19">
      <c r="A5" s="11"/>
      <c r="B5" s="4">
        <v>6.0886999999999997E-2</v>
      </c>
      <c r="C5" s="4" t="s">
        <v>29</v>
      </c>
      <c r="D5" s="4">
        <v>2.12E-4</v>
      </c>
      <c r="E5" s="10" t="s">
        <v>29</v>
      </c>
      <c r="F5" s="4"/>
      <c r="G5" s="23"/>
      <c r="H5" s="4">
        <v>3.9203000000000002E-2</v>
      </c>
      <c r="I5" s="4" t="s">
        <v>29</v>
      </c>
      <c r="J5" s="4">
        <v>1.8899999999999999E-5</v>
      </c>
      <c r="K5" s="10">
        <v>4.5460000000000001E-7</v>
      </c>
      <c r="L5" s="4"/>
      <c r="M5" s="4"/>
      <c r="N5" s="4"/>
      <c r="O5" s="4"/>
    </row>
    <row r="6" spans="1:80" ht="19">
      <c r="A6" s="11" t="s">
        <v>27</v>
      </c>
      <c r="B6" s="4">
        <v>5.37133333333333E-2</v>
      </c>
      <c r="C6" s="4">
        <v>5.8579999999999998E-5</v>
      </c>
      <c r="D6" s="4">
        <v>1.3416666666666701E-4</v>
      </c>
      <c r="E6" s="10">
        <v>1.0079E-4</v>
      </c>
      <c r="F6" s="4"/>
      <c r="G6" s="11" t="s">
        <v>27</v>
      </c>
      <c r="H6" s="4">
        <v>4.0510999999999998E-2</v>
      </c>
      <c r="I6" s="4">
        <v>4.0655000000000003E-5</v>
      </c>
      <c r="J6" s="4">
        <v>4.1E-5</v>
      </c>
      <c r="K6" s="10">
        <v>9.3862E-6</v>
      </c>
      <c r="L6" s="4"/>
      <c r="M6" s="4"/>
      <c r="N6" s="4"/>
      <c r="O6" s="4"/>
    </row>
    <row r="7" spans="1:80" ht="19">
      <c r="A7" s="11" t="s">
        <v>36</v>
      </c>
      <c r="B7" s="4">
        <v>6.2370967872346899E-3</v>
      </c>
      <c r="C7" s="4"/>
      <c r="D7" s="4">
        <v>7.2519537597349099E-5</v>
      </c>
      <c r="E7" s="10">
        <v>5.2467323164041897E-6</v>
      </c>
      <c r="F7" s="4"/>
      <c r="G7" s="11" t="s">
        <v>28</v>
      </c>
      <c r="H7" s="4">
        <v>2.9473698444545402E-3</v>
      </c>
      <c r="I7" s="4">
        <v>2.3808285322551101E-5</v>
      </c>
      <c r="J7" s="4">
        <v>3.2244534420580501E-5</v>
      </c>
      <c r="K7" s="10">
        <v>1.3160927509868E-5</v>
      </c>
      <c r="L7" s="4"/>
      <c r="M7" s="4"/>
      <c r="N7" s="4"/>
      <c r="O7" s="4"/>
    </row>
    <row r="8" spans="1:80" ht="19">
      <c r="A8" s="123" t="s">
        <v>14</v>
      </c>
      <c r="B8" s="19">
        <f>B7/SQRT(COUNT(B3:B5))</f>
        <v>3.6009895090716986E-3</v>
      </c>
      <c r="C8" s="19"/>
      <c r="D8" s="19">
        <f t="shared" ref="D8:E8" si="0">D7/SQRT(COUNT(D3:D5))</f>
        <v>4.1869174553336691E-5</v>
      </c>
      <c r="E8" s="32">
        <f t="shared" si="0"/>
        <v>3.7100000000000047E-6</v>
      </c>
      <c r="F8" s="17"/>
      <c r="G8" s="12"/>
      <c r="H8" s="19">
        <f t="shared" ref="H8" si="1">H7/SQRT(COUNT(H3:H5))</f>
        <v>1.7016647730972144E-3</v>
      </c>
      <c r="I8" s="19">
        <f t="shared" ref="I8" si="2">I7/SQRT(COUNT(I3:I5))</f>
        <v>1.6835000000000031E-5</v>
      </c>
      <c r="J8" s="19">
        <f t="shared" ref="J8" si="3">J7/SQRT(COUNT(J3:J5))</f>
        <v>1.8616390627616306E-5</v>
      </c>
      <c r="K8" s="32">
        <f t="shared" ref="K8" si="4">K7/SQRT(COUNT(K3:K5))</f>
        <v>7.5984650406074416E-6</v>
      </c>
    </row>
    <row r="9" spans="1:80" ht="19">
      <c r="A9" s="11" t="s">
        <v>162</v>
      </c>
    </row>
    <row r="10" spans="1:80" ht="19">
      <c r="A10" s="17"/>
    </row>
    <row r="11" spans="1:80">
      <c r="A11" s="15"/>
    </row>
    <row r="12" spans="1:80">
      <c r="A12" s="15"/>
    </row>
    <row r="13" spans="1:80" ht="19">
      <c r="A13" s="15"/>
      <c r="E13" s="17"/>
      <c r="J13" s="17"/>
    </row>
    <row r="14" spans="1:80">
      <c r="A14" s="15"/>
    </row>
    <row r="15" spans="1:80" ht="19">
      <c r="A15" s="116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</row>
    <row r="16" spans="1:80" ht="19">
      <c r="A16" s="6"/>
      <c r="D16" s="2"/>
      <c r="F16" s="2"/>
      <c r="G16" s="2"/>
      <c r="J16" s="2"/>
      <c r="M16" s="4"/>
    </row>
    <row r="17" spans="1:13" ht="19">
      <c r="A17" s="6"/>
      <c r="D17" s="2"/>
      <c r="G17" s="2"/>
      <c r="J17" s="2"/>
      <c r="M17" s="4"/>
    </row>
    <row r="24" spans="1:13" ht="19">
      <c r="F24" s="52"/>
    </row>
  </sheetData>
  <mergeCells count="5">
    <mergeCell ref="B15:D15"/>
    <mergeCell ref="E15:G15"/>
    <mergeCell ref="H15:J15"/>
    <mergeCell ref="K15:M15"/>
    <mergeCell ref="B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4631-2BF7-8348-8587-96881727C9D4}">
  <dimension ref="A1:N9"/>
  <sheetViews>
    <sheetView zoomScale="150" workbookViewId="0">
      <selection activeCell="D8" sqref="D8"/>
    </sheetView>
  </sheetViews>
  <sheetFormatPr baseColWidth="10" defaultRowHeight="19"/>
  <cols>
    <col min="1" max="9" width="10.83203125" style="51"/>
    <col min="10" max="10" width="11.83203125" style="51" bestFit="1" customWidth="1"/>
    <col min="11" max="16384" width="10.83203125" style="51"/>
  </cols>
  <sheetData>
    <row r="1" spans="1:14" ht="21">
      <c r="A1" s="51" t="s">
        <v>197</v>
      </c>
      <c r="B1" s="51" t="s">
        <v>194</v>
      </c>
    </row>
    <row r="2" spans="1:14" ht="21" customHeight="1">
      <c r="A2" s="88"/>
      <c r="B2" s="166" t="s">
        <v>87</v>
      </c>
      <c r="C2" s="166"/>
      <c r="D2" s="166"/>
      <c r="E2" s="166"/>
      <c r="F2" s="166"/>
      <c r="G2" s="166"/>
      <c r="H2" s="25" t="s">
        <v>12</v>
      </c>
      <c r="I2" s="25" t="s">
        <v>13</v>
      </c>
      <c r="J2" s="26" t="s">
        <v>14</v>
      </c>
      <c r="N2" s="103"/>
    </row>
    <row r="3" spans="1:14">
      <c r="A3" s="11" t="s">
        <v>89</v>
      </c>
      <c r="B3" s="4">
        <v>36.700000000000003</v>
      </c>
      <c r="C3" s="4">
        <v>38</v>
      </c>
      <c r="D3" s="4">
        <v>36.799999999999997</v>
      </c>
      <c r="E3" s="4">
        <v>37.6</v>
      </c>
      <c r="F3" s="4">
        <v>37.1</v>
      </c>
      <c r="G3" s="4">
        <v>37</v>
      </c>
      <c r="H3" s="52">
        <f>AVERAGE(B3:G3)</f>
        <v>37.199999999999996</v>
      </c>
      <c r="I3" s="52">
        <f>STDEV(B3:G3)</f>
        <v>0.5019960159204454</v>
      </c>
      <c r="J3" s="56">
        <f>I3/SQRT(COUNT(B3:G3))</f>
        <v>0.20493901531919201</v>
      </c>
      <c r="N3" s="103"/>
    </row>
    <row r="4" spans="1:14">
      <c r="A4" s="12" t="s">
        <v>90</v>
      </c>
      <c r="B4" s="13">
        <v>33.200000000000003</v>
      </c>
      <c r="C4" s="13">
        <v>31.3</v>
      </c>
      <c r="D4" s="13">
        <v>32.4</v>
      </c>
      <c r="E4" s="13">
        <v>32.299999999999997</v>
      </c>
      <c r="F4" s="13">
        <v>33.1</v>
      </c>
      <c r="G4" s="13">
        <v>31.6</v>
      </c>
      <c r="H4" s="68">
        <f>AVERAGE(B4:G4)</f>
        <v>32.316666666666663</v>
      </c>
      <c r="I4" s="68">
        <f>STDEV(B4:G4)</f>
        <v>0.76789756261279229</v>
      </c>
      <c r="J4" s="57">
        <f>I4/SQRT(COUNT(B4:G4))</f>
        <v>0.3134928671880397</v>
      </c>
      <c r="N4" s="103"/>
    </row>
    <row r="7" spans="1:14">
      <c r="A7" s="63"/>
      <c r="B7" s="166" t="s">
        <v>58</v>
      </c>
      <c r="C7" s="166"/>
      <c r="D7" s="166"/>
      <c r="E7" s="166"/>
      <c r="F7" s="166"/>
      <c r="G7" s="166"/>
      <c r="H7" s="25" t="s">
        <v>12</v>
      </c>
      <c r="I7" s="25" t="s">
        <v>13</v>
      </c>
      <c r="J7" s="25" t="s">
        <v>14</v>
      </c>
      <c r="K7" s="55" t="s">
        <v>73</v>
      </c>
    </row>
    <row r="8" spans="1:14">
      <c r="A8" s="11" t="s">
        <v>89</v>
      </c>
      <c r="B8" s="4">
        <v>37</v>
      </c>
      <c r="C8" s="4">
        <v>37.200000000000003</v>
      </c>
      <c r="D8" s="4">
        <v>37.1</v>
      </c>
      <c r="E8" s="4">
        <v>38.200000000000003</v>
      </c>
      <c r="F8" s="4">
        <v>36.799999999999997</v>
      </c>
      <c r="G8" s="4">
        <v>37.9</v>
      </c>
      <c r="H8" s="52">
        <f>AVERAGE(B8:G8)</f>
        <v>37.366666666666667</v>
      </c>
      <c r="I8" s="52">
        <f>STDEV(B8:G8)</f>
        <v>0.55377492419453922</v>
      </c>
      <c r="J8" s="52">
        <f>I8/SQRT(COUNT(B8:G8))</f>
        <v>0.22607766610417598</v>
      </c>
      <c r="K8" s="56" t="s">
        <v>76</v>
      </c>
    </row>
    <row r="9" spans="1:14">
      <c r="A9" s="12" t="s">
        <v>90</v>
      </c>
      <c r="B9" s="13">
        <v>33.6</v>
      </c>
      <c r="C9" s="13">
        <v>34.6</v>
      </c>
      <c r="D9" s="13">
        <v>33.799999999999997</v>
      </c>
      <c r="E9" s="13">
        <v>34.1</v>
      </c>
      <c r="F9" s="13">
        <v>33.700000000000003</v>
      </c>
      <c r="G9" s="13">
        <v>34.700000000000003</v>
      </c>
      <c r="H9" s="68">
        <f>AVERAGE(B9:G9)</f>
        <v>34.083333333333336</v>
      </c>
      <c r="I9" s="68">
        <f>STDEV(B9:G9)</f>
        <v>0.47081489639418517</v>
      </c>
      <c r="J9" s="68">
        <f>I9/SQRT(COUNT(B9:G9))</f>
        <v>0.1922093765778469</v>
      </c>
      <c r="K9" s="57" t="s">
        <v>78</v>
      </c>
    </row>
  </sheetData>
  <mergeCells count="2">
    <mergeCell ref="B2:G2"/>
    <mergeCell ref="B7:G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D409-EA3D-FC4D-B34D-60DC9FB16AD6}">
  <dimension ref="A1:I27"/>
  <sheetViews>
    <sheetView zoomScale="143" workbookViewId="0">
      <selection activeCell="B10" sqref="B10"/>
    </sheetView>
  </sheetViews>
  <sheetFormatPr baseColWidth="10" defaultRowHeight="16"/>
  <cols>
    <col min="2" max="2" width="12.6640625" bestFit="1" customWidth="1"/>
    <col min="3" max="5" width="11.5" bestFit="1" customWidth="1"/>
    <col min="6" max="7" width="11" bestFit="1" customWidth="1"/>
  </cols>
  <sheetData>
    <row r="1" spans="1:9" ht="19">
      <c r="A1" s="40" t="s">
        <v>323</v>
      </c>
      <c r="B1" s="40"/>
      <c r="C1" s="40"/>
      <c r="D1" s="124"/>
      <c r="E1" s="124"/>
      <c r="F1" s="124"/>
      <c r="G1" s="124"/>
    </row>
    <row r="2" spans="1:9" ht="16" customHeight="1">
      <c r="A2" s="40"/>
      <c r="B2" s="40" t="s">
        <v>320</v>
      </c>
      <c r="C2" s="40"/>
      <c r="D2" s="40" t="s">
        <v>321</v>
      </c>
      <c r="E2" s="40"/>
      <c r="F2" s="40" t="s">
        <v>322</v>
      </c>
      <c r="G2" s="40"/>
    </row>
    <row r="3" spans="1:9" ht="19">
      <c r="A3" s="125"/>
      <c r="B3" s="125" t="s">
        <v>67</v>
      </c>
      <c r="C3" s="127" t="s">
        <v>58</v>
      </c>
      <c r="D3" s="42" t="s">
        <v>67</v>
      </c>
      <c r="E3" s="128" t="s">
        <v>58</v>
      </c>
      <c r="F3" s="126" t="s">
        <v>67</v>
      </c>
      <c r="G3" s="127" t="s">
        <v>58</v>
      </c>
    </row>
    <row r="4" spans="1:9" ht="19">
      <c r="A4" s="43" t="s">
        <v>316</v>
      </c>
      <c r="B4" s="43">
        <v>93.39</v>
      </c>
      <c r="C4" s="45">
        <v>120.24</v>
      </c>
      <c r="D4" s="125">
        <v>82.86</v>
      </c>
      <c r="E4" s="127">
        <v>117.3</v>
      </c>
      <c r="F4" s="40">
        <v>0.45968999999999999</v>
      </c>
      <c r="G4" s="45">
        <v>0.60356999999999994</v>
      </c>
    </row>
    <row r="5" spans="1:9" ht="19">
      <c r="A5" s="43" t="s">
        <v>317</v>
      </c>
      <c r="B5" s="43">
        <v>121.89</v>
      </c>
      <c r="C5" s="45">
        <v>146.61000000000001</v>
      </c>
      <c r="D5" s="43">
        <v>94.86</v>
      </c>
      <c r="E5" s="45">
        <v>128.16</v>
      </c>
      <c r="F5" s="40">
        <v>0.58533000000000002</v>
      </c>
      <c r="G5" s="45">
        <v>0.71958</v>
      </c>
    </row>
    <row r="6" spans="1:9" ht="19">
      <c r="A6" s="43" t="s">
        <v>318</v>
      </c>
      <c r="B6" s="43">
        <v>112.47</v>
      </c>
      <c r="C6" s="45">
        <v>123.96</v>
      </c>
      <c r="D6" s="43">
        <v>88.08</v>
      </c>
      <c r="E6" s="45">
        <v>99.03</v>
      </c>
      <c r="F6" s="40">
        <v>0.54069</v>
      </c>
      <c r="G6" s="45">
        <v>0.59807999999999995</v>
      </c>
    </row>
    <row r="7" spans="1:9" ht="19">
      <c r="A7" s="43" t="s">
        <v>319</v>
      </c>
      <c r="B7" s="43">
        <v>119.85</v>
      </c>
      <c r="C7" s="45">
        <v>125.79</v>
      </c>
      <c r="D7" s="43">
        <v>96.93</v>
      </c>
      <c r="E7" s="45">
        <v>104.37</v>
      </c>
      <c r="F7" s="40">
        <v>0.57954000000000006</v>
      </c>
      <c r="G7" s="45">
        <v>0.61121999999999999</v>
      </c>
    </row>
    <row r="8" spans="1:9" ht="19">
      <c r="A8" s="43" t="s">
        <v>12</v>
      </c>
      <c r="B8" s="43">
        <f t="shared" ref="B8:G8" si="0">AVERAGE(B4:B7)</f>
        <v>111.9</v>
      </c>
      <c r="C8" s="45">
        <f t="shared" si="0"/>
        <v>129.15</v>
      </c>
      <c r="D8" s="43">
        <f t="shared" si="0"/>
        <v>90.682500000000005</v>
      </c>
      <c r="E8" s="45">
        <f t="shared" si="0"/>
        <v>112.215</v>
      </c>
      <c r="F8" s="40">
        <f t="shared" si="0"/>
        <v>0.54131250000000009</v>
      </c>
      <c r="G8" s="45">
        <f t="shared" si="0"/>
        <v>0.63311249999999997</v>
      </c>
      <c r="H8" s="40"/>
      <c r="I8" s="40"/>
    </row>
    <row r="9" spans="1:9" ht="19">
      <c r="A9" s="43" t="s">
        <v>13</v>
      </c>
      <c r="B9" s="43">
        <f t="shared" ref="B9:G9" si="1">STDEV(B4:B7)</f>
        <v>12.986500683401877</v>
      </c>
      <c r="C9" s="45">
        <f t="shared" si="1"/>
        <v>11.866836141111927</v>
      </c>
      <c r="D9" s="43">
        <f t="shared" si="1"/>
        <v>6.440685134362651</v>
      </c>
      <c r="E9" s="45">
        <f t="shared" si="1"/>
        <v>13.108375185353822</v>
      </c>
      <c r="F9" s="40">
        <f t="shared" si="1"/>
        <v>5.791229597417117E-2</v>
      </c>
      <c r="G9" s="45">
        <f t="shared" si="1"/>
        <v>5.7896302343068529E-2</v>
      </c>
      <c r="H9" s="40"/>
      <c r="I9" s="40"/>
    </row>
    <row r="10" spans="1:9" ht="19">
      <c r="A10" s="43" t="s">
        <v>14</v>
      </c>
      <c r="B10" s="43">
        <f t="shared" ref="B10:G10" si="2">B9/SQRT(COUNT(B4:B7))</f>
        <v>6.4932503417009384</v>
      </c>
      <c r="C10" s="45">
        <f t="shared" si="2"/>
        <v>5.9334180705559634</v>
      </c>
      <c r="D10" s="43">
        <f t="shared" si="2"/>
        <v>3.2203425671813255</v>
      </c>
      <c r="E10" s="45">
        <f t="shared" si="2"/>
        <v>6.5541875926769109</v>
      </c>
      <c r="F10" s="40">
        <f t="shared" si="2"/>
        <v>2.8956147987085585E-2</v>
      </c>
      <c r="G10" s="45">
        <f t="shared" si="2"/>
        <v>2.8948151171534264E-2</v>
      </c>
    </row>
    <row r="11" spans="1:9" ht="19">
      <c r="A11" s="44" t="s">
        <v>73</v>
      </c>
      <c r="B11" s="44"/>
      <c r="C11" s="46" t="s">
        <v>75</v>
      </c>
      <c r="D11" s="44"/>
      <c r="E11" s="46" t="s">
        <v>75</v>
      </c>
      <c r="F11" s="41"/>
      <c r="G11" s="46" t="s">
        <v>75</v>
      </c>
    </row>
    <row r="16" spans="1:9" ht="19">
      <c r="A16" s="2"/>
      <c r="B16" s="2"/>
    </row>
    <row r="17" spans="1:2" ht="19">
      <c r="A17" s="2"/>
      <c r="B17" s="2"/>
    </row>
    <row r="18" spans="1:2" ht="19">
      <c r="A18" s="2"/>
      <c r="B18" s="2"/>
    </row>
    <row r="19" spans="1:2" ht="19">
      <c r="A19" s="2"/>
      <c r="B19" s="2"/>
    </row>
    <row r="20" spans="1:2" ht="19">
      <c r="A20" s="2"/>
      <c r="B20" s="2"/>
    </row>
    <row r="21" spans="1:2" ht="19">
      <c r="A21" s="2"/>
      <c r="B21" s="2"/>
    </row>
    <row r="22" spans="1:2" ht="19">
      <c r="A22" s="2"/>
      <c r="B22" s="2"/>
    </row>
    <row r="23" spans="1:2" ht="19">
      <c r="A23" s="2"/>
      <c r="B23" s="2"/>
    </row>
    <row r="24" spans="1:2" ht="19">
      <c r="A24" s="2"/>
      <c r="B24" s="2"/>
    </row>
    <row r="25" spans="1:2" ht="19">
      <c r="A25" s="2"/>
      <c r="B25" s="2"/>
    </row>
    <row r="26" spans="1:2" ht="19">
      <c r="A26" s="2"/>
      <c r="B26" s="2"/>
    </row>
    <row r="27" spans="1:2" ht="19">
      <c r="A27" s="2"/>
      <c r="B27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FBA0-2CB7-0140-9FCD-23B558FAF960}">
  <dimension ref="A1:S28"/>
  <sheetViews>
    <sheetView zoomScale="105" workbookViewId="0">
      <selection activeCell="K20" sqref="K20"/>
    </sheetView>
  </sheetViews>
  <sheetFormatPr baseColWidth="10" defaultRowHeight="16"/>
  <cols>
    <col min="9" max="9" width="19" customWidth="1"/>
    <col min="10" max="10" width="22" customWidth="1"/>
    <col min="11" max="11" width="15.5" customWidth="1"/>
    <col min="14" max="14" width="13.33203125" bestFit="1" customWidth="1"/>
  </cols>
  <sheetData>
    <row r="1" spans="1:19" ht="19">
      <c r="A1" s="4" t="s">
        <v>199</v>
      </c>
      <c r="B1" s="4" t="s">
        <v>103</v>
      </c>
    </row>
    <row r="2" spans="1:19" ht="19">
      <c r="A2" s="48"/>
      <c r="B2" s="173" t="s">
        <v>67</v>
      </c>
      <c r="C2" s="173"/>
      <c r="D2" s="173"/>
      <c r="E2" s="173"/>
      <c r="F2" s="173"/>
      <c r="G2" s="173"/>
    </row>
    <row r="3" spans="1:19" ht="19">
      <c r="A3" s="118"/>
      <c r="B3" s="119">
        <v>1</v>
      </c>
      <c r="C3" s="119">
        <v>2</v>
      </c>
      <c r="D3" s="119">
        <v>3</v>
      </c>
      <c r="E3" s="119">
        <v>4</v>
      </c>
      <c r="F3" s="119">
        <v>5</v>
      </c>
      <c r="G3" s="119">
        <v>6</v>
      </c>
      <c r="H3" s="72" t="s">
        <v>27</v>
      </c>
      <c r="I3" s="25" t="s">
        <v>13</v>
      </c>
      <c r="J3" s="26" t="s">
        <v>14</v>
      </c>
    </row>
    <row r="4" spans="1:19" ht="19">
      <c r="A4" s="11" t="s">
        <v>62</v>
      </c>
      <c r="B4" s="4">
        <v>0.63022999999999996</v>
      </c>
      <c r="C4" s="4">
        <v>1.4511400000000001</v>
      </c>
      <c r="D4" s="4">
        <v>0.91864000000000001</v>
      </c>
      <c r="E4" s="4">
        <v>1.29034</v>
      </c>
      <c r="F4" s="4">
        <v>0.85289999999999999</v>
      </c>
      <c r="G4" s="4">
        <v>0.8567499999999999</v>
      </c>
      <c r="H4" s="4">
        <v>1</v>
      </c>
      <c r="I4" s="4">
        <f t="shared" ref="I4:I13" si="0">STDEV(B4:G4)</f>
        <v>0.30767934288801385</v>
      </c>
      <c r="J4" s="10">
        <f t="shared" ref="J4:J13" si="1">I4/SQRT(COUNT(B4:G4))</f>
        <v>0.1256095657450764</v>
      </c>
      <c r="K4" s="2"/>
    </row>
    <row r="5" spans="1:19" ht="19">
      <c r="A5" s="11" t="s">
        <v>64</v>
      </c>
      <c r="B5" s="4">
        <v>1.01156</v>
      </c>
      <c r="C5" s="4">
        <v>1.1032</v>
      </c>
      <c r="D5" s="4">
        <v>1.2529999999999999</v>
      </c>
      <c r="E5" s="4">
        <v>0.63224000000000002</v>
      </c>
      <c r="F5" s="4">
        <v>0.59282999999999997</v>
      </c>
      <c r="G5" s="4">
        <v>1.4071700000000007</v>
      </c>
      <c r="H5" s="4">
        <f t="shared" ref="H5:H13" si="2">AVERAGE(B5:G5)</f>
        <v>1</v>
      </c>
      <c r="I5" s="4">
        <f t="shared" si="0"/>
        <v>0.32912462958581573</v>
      </c>
      <c r="J5" s="10">
        <f t="shared" si="1"/>
        <v>0.13436456737796143</v>
      </c>
      <c r="K5" s="2"/>
    </row>
    <row r="6" spans="1:19" ht="19">
      <c r="A6" s="11" t="s">
        <v>63</v>
      </c>
      <c r="B6" s="4">
        <v>1.1734800000000001</v>
      </c>
      <c r="C6" s="4">
        <v>1.27979</v>
      </c>
      <c r="D6" s="4">
        <v>1.45356</v>
      </c>
      <c r="E6" s="4">
        <v>0.73343999999999998</v>
      </c>
      <c r="F6" s="4">
        <v>0.69313999999999998</v>
      </c>
      <c r="G6" s="4">
        <v>0.66659000000000024</v>
      </c>
      <c r="H6" s="4">
        <f t="shared" si="2"/>
        <v>1</v>
      </c>
      <c r="I6" s="4">
        <f t="shared" si="0"/>
        <v>0.3436492250536875</v>
      </c>
      <c r="J6" s="10">
        <f t="shared" si="1"/>
        <v>0.14029420864739925</v>
      </c>
      <c r="K6" s="2"/>
    </row>
    <row r="7" spans="1:19" ht="19">
      <c r="A7" s="11" t="s">
        <v>96</v>
      </c>
      <c r="B7" s="4">
        <v>0.72685999999999995</v>
      </c>
      <c r="C7" s="4">
        <v>1.3004500000000001</v>
      </c>
      <c r="D7" s="4">
        <v>0.97269000000000005</v>
      </c>
      <c r="E7" s="4">
        <v>1.23048</v>
      </c>
      <c r="F7" s="4">
        <v>0.63400999999999996</v>
      </c>
      <c r="G7" s="4">
        <v>1.13551</v>
      </c>
      <c r="H7" s="4">
        <f t="shared" si="2"/>
        <v>1</v>
      </c>
      <c r="I7" s="4">
        <f t="shared" si="0"/>
        <v>0.27241665470378329</v>
      </c>
      <c r="J7" s="10">
        <f t="shared" si="1"/>
        <v>0.11121363357670401</v>
      </c>
      <c r="K7" s="2"/>
      <c r="M7" s="48"/>
      <c r="N7" s="173"/>
      <c r="O7" s="173"/>
      <c r="P7" s="173"/>
      <c r="Q7" s="173"/>
      <c r="R7" s="173"/>
      <c r="S7" s="173"/>
    </row>
    <row r="8" spans="1:19" ht="19">
      <c r="A8" s="11" t="s">
        <v>97</v>
      </c>
      <c r="B8" s="4">
        <v>1.67127</v>
      </c>
      <c r="C8" s="4">
        <v>0.60687000000000002</v>
      </c>
      <c r="D8" s="4">
        <v>0.89612000000000003</v>
      </c>
      <c r="E8" s="4">
        <v>0.82574999999999998</v>
      </c>
      <c r="F8" s="4">
        <v>1.44295</v>
      </c>
      <c r="G8" s="4">
        <v>0.55703999999999976</v>
      </c>
      <c r="H8" s="4">
        <f t="shared" si="2"/>
        <v>1</v>
      </c>
      <c r="I8" s="4">
        <f t="shared" si="0"/>
        <v>0.45579095883968562</v>
      </c>
      <c r="J8" s="10">
        <f t="shared" si="1"/>
        <v>0.18607587975518664</v>
      </c>
      <c r="K8" s="2"/>
      <c r="M8" s="6"/>
      <c r="N8" s="2"/>
      <c r="P8" s="2"/>
      <c r="S8" s="2"/>
    </row>
    <row r="9" spans="1:19" ht="19">
      <c r="A9" s="11" t="s">
        <v>98</v>
      </c>
      <c r="B9" s="4">
        <v>1.4097599999999999</v>
      </c>
      <c r="C9" s="4">
        <v>0.58648999999999996</v>
      </c>
      <c r="D9" s="4">
        <v>1.07799</v>
      </c>
      <c r="E9" s="4">
        <v>0.92576000000000003</v>
      </c>
      <c r="F9" s="4">
        <v>0.90283999999999998</v>
      </c>
      <c r="G9" s="4">
        <v>1.0971600000000006</v>
      </c>
      <c r="H9" s="4">
        <f t="shared" si="2"/>
        <v>1</v>
      </c>
      <c r="I9" s="4">
        <f t="shared" si="0"/>
        <v>0.27179695605359555</v>
      </c>
      <c r="J9" s="10">
        <f t="shared" si="1"/>
        <v>0.1109606426621621</v>
      </c>
      <c r="K9" s="2"/>
      <c r="M9" s="6"/>
      <c r="N9" s="2"/>
      <c r="P9" s="2"/>
      <c r="S9" s="2"/>
    </row>
    <row r="10" spans="1:19" ht="19">
      <c r="A10" s="11" t="s">
        <v>99</v>
      </c>
      <c r="B10" s="4">
        <v>0.6169</v>
      </c>
      <c r="C10" s="4">
        <v>0.24013999999999999</v>
      </c>
      <c r="D10" s="4">
        <v>1.5104299999999999</v>
      </c>
      <c r="E10" s="4">
        <v>1.6439999999999999</v>
      </c>
      <c r="F10" s="4">
        <v>0.89356999999999998</v>
      </c>
      <c r="G10" s="4">
        <v>1.0949600000000004</v>
      </c>
      <c r="H10" s="4">
        <f t="shared" si="2"/>
        <v>1</v>
      </c>
      <c r="I10" s="4">
        <f t="shared" si="0"/>
        <v>0.53287378636971805</v>
      </c>
      <c r="J10" s="10">
        <f t="shared" si="1"/>
        <v>0.21754481231844316</v>
      </c>
      <c r="K10" s="2"/>
      <c r="M10" s="6"/>
      <c r="N10" s="2"/>
      <c r="P10" s="2"/>
      <c r="S10" s="2"/>
    </row>
    <row r="11" spans="1:19" ht="19">
      <c r="A11" s="11" t="s">
        <v>100</v>
      </c>
      <c r="B11" s="4">
        <v>1.54627</v>
      </c>
      <c r="C11" s="4">
        <v>0.60480999999999996</v>
      </c>
      <c r="D11" s="4">
        <v>1.4228000000000001</v>
      </c>
      <c r="E11" s="4">
        <v>0.42612</v>
      </c>
      <c r="F11" s="4">
        <v>0.68303999999999998</v>
      </c>
      <c r="G11" s="4">
        <v>1.3169599999999999</v>
      </c>
      <c r="H11" s="4">
        <f t="shared" si="2"/>
        <v>1</v>
      </c>
      <c r="I11" s="4">
        <f t="shared" si="0"/>
        <v>0.48241298212216471</v>
      </c>
      <c r="J11" s="10">
        <f t="shared" si="1"/>
        <v>0.19694427524894786</v>
      </c>
      <c r="K11" s="2"/>
      <c r="M11" s="6"/>
      <c r="N11" s="2"/>
      <c r="P11" s="2"/>
      <c r="S11" s="2"/>
    </row>
    <row r="12" spans="1:19" ht="19">
      <c r="A12" s="11" t="s">
        <v>101</v>
      </c>
      <c r="B12" s="4">
        <v>1.0295399999999999</v>
      </c>
      <c r="C12" s="4">
        <v>1.3336699999999999</v>
      </c>
      <c r="D12" s="4">
        <v>0.36758999999999997</v>
      </c>
      <c r="E12" s="4">
        <v>1.2692000000000001</v>
      </c>
      <c r="F12" s="4">
        <v>0.42804999999999999</v>
      </c>
      <c r="G12" s="4">
        <v>1.5719500000000002</v>
      </c>
      <c r="H12" s="4">
        <f t="shared" si="2"/>
        <v>1</v>
      </c>
      <c r="I12" s="4">
        <f t="shared" si="0"/>
        <v>0.49776961208976983</v>
      </c>
      <c r="J12" s="10">
        <f t="shared" si="1"/>
        <v>0.2032135931805088</v>
      </c>
      <c r="K12" s="2"/>
      <c r="M12" s="6"/>
      <c r="N12" s="2"/>
      <c r="P12" s="2"/>
      <c r="S12" s="2"/>
    </row>
    <row r="13" spans="1:19" ht="19">
      <c r="A13" s="12" t="s">
        <v>102</v>
      </c>
      <c r="B13" s="13">
        <v>0.70875999999999995</v>
      </c>
      <c r="C13" s="13">
        <v>0.33485999999999999</v>
      </c>
      <c r="D13" s="13">
        <v>1.0763499999999999</v>
      </c>
      <c r="E13" s="13">
        <v>1.5043599999999999</v>
      </c>
      <c r="F13" s="13">
        <v>0.37591000000000002</v>
      </c>
      <c r="G13" s="13">
        <v>1.9997600000000002</v>
      </c>
      <c r="H13" s="13">
        <f t="shared" si="2"/>
        <v>1</v>
      </c>
      <c r="I13" s="13">
        <f t="shared" si="0"/>
        <v>0.65976490888800676</v>
      </c>
      <c r="J13" s="14">
        <f t="shared" si="1"/>
        <v>0.26934789616157512</v>
      </c>
      <c r="K13" s="2"/>
      <c r="M13" s="6"/>
      <c r="N13" s="2"/>
      <c r="P13" s="2"/>
      <c r="S13" s="2"/>
    </row>
    <row r="14" spans="1:19" ht="19">
      <c r="I14" s="2"/>
      <c r="M14" s="6"/>
      <c r="N14" s="2"/>
      <c r="P14" s="2"/>
      <c r="S14" s="2"/>
    </row>
    <row r="15" spans="1:19" ht="19">
      <c r="I15" s="2"/>
      <c r="M15" s="6"/>
      <c r="N15" s="2"/>
      <c r="P15" s="2"/>
      <c r="S15" s="2"/>
    </row>
    <row r="16" spans="1:19" ht="19">
      <c r="B16" s="173" t="s">
        <v>58</v>
      </c>
      <c r="C16" s="173"/>
      <c r="D16" s="173"/>
      <c r="E16" s="173"/>
      <c r="F16" s="173"/>
      <c r="G16" s="173"/>
      <c r="I16" s="2"/>
      <c r="L16" s="2"/>
      <c r="M16" s="6"/>
      <c r="N16" s="2"/>
      <c r="P16" s="2"/>
      <c r="S16" s="2"/>
    </row>
    <row r="17" spans="1:19" ht="19">
      <c r="A17" s="7"/>
      <c r="B17" s="49">
        <v>1</v>
      </c>
      <c r="C17" s="49">
        <v>2</v>
      </c>
      <c r="D17" s="49">
        <v>3</v>
      </c>
      <c r="E17" s="49">
        <v>4</v>
      </c>
      <c r="F17" s="49">
        <v>5</v>
      </c>
      <c r="G17" s="49">
        <v>6</v>
      </c>
      <c r="H17" s="25" t="s">
        <v>12</v>
      </c>
      <c r="I17" s="25" t="s">
        <v>13</v>
      </c>
      <c r="J17" s="25" t="s">
        <v>14</v>
      </c>
      <c r="K17" s="55" t="s">
        <v>73</v>
      </c>
      <c r="M17" s="6"/>
      <c r="N17" s="2"/>
      <c r="P17" s="2"/>
      <c r="S17" s="2"/>
    </row>
    <row r="18" spans="1:19" ht="19">
      <c r="A18" s="11" t="s">
        <v>62</v>
      </c>
      <c r="B18" s="4">
        <v>14.5792</v>
      </c>
      <c r="C18" s="4">
        <v>8.0861999999999998</v>
      </c>
      <c r="D18" s="4">
        <v>10.729200000000001</v>
      </c>
      <c r="E18" s="4">
        <v>12.561999999999999</v>
      </c>
      <c r="F18" s="4">
        <v>2.5880999999999998</v>
      </c>
      <c r="G18" s="4">
        <v>10.4071</v>
      </c>
      <c r="H18" s="4">
        <f t="shared" ref="H18:H27" si="3">AVERAGE(B18:G18)</f>
        <v>9.8252999999999986</v>
      </c>
      <c r="I18" s="4">
        <f t="shared" ref="I18:I27" si="4">STDEV(B18:G18)</f>
        <v>4.1628392041970628</v>
      </c>
      <c r="J18" s="4">
        <f t="shared" ref="J18:J27" si="5">I18/SQRT(COUNT(B18:G18))</f>
        <v>1.699471988589399</v>
      </c>
      <c r="K18" s="10" t="s">
        <v>75</v>
      </c>
      <c r="L18" s="2"/>
      <c r="N18" s="2"/>
    </row>
    <row r="19" spans="1:19" ht="19">
      <c r="A19" s="11" t="s">
        <v>64</v>
      </c>
      <c r="B19" s="4">
        <v>5.2800799999999999</v>
      </c>
      <c r="C19" s="4">
        <v>2.8183400000000001</v>
      </c>
      <c r="D19" s="4">
        <v>3.3336000000000001</v>
      </c>
      <c r="E19" s="4">
        <v>1.76715</v>
      </c>
      <c r="F19" s="4">
        <v>1.5687</v>
      </c>
      <c r="G19" s="4">
        <v>2.0392000000000001</v>
      </c>
      <c r="H19" s="4">
        <f t="shared" si="3"/>
        <v>2.801178333333334</v>
      </c>
      <c r="I19" s="4">
        <f t="shared" si="4"/>
        <v>1.3854637666632295</v>
      </c>
      <c r="J19" s="4">
        <f t="shared" si="5"/>
        <v>0.56561321423988786</v>
      </c>
      <c r="K19" s="10" t="s">
        <v>74</v>
      </c>
      <c r="L19" s="2"/>
      <c r="N19" s="2"/>
    </row>
    <row r="20" spans="1:19" ht="19">
      <c r="A20" s="11" t="s">
        <v>63</v>
      </c>
      <c r="B20" s="4">
        <v>4.2032999999999996</v>
      </c>
      <c r="C20" s="4">
        <v>6.6322000000000001</v>
      </c>
      <c r="D20" s="4">
        <v>4.9021999999999997</v>
      </c>
      <c r="E20" s="4">
        <v>2.9033000000000002</v>
      </c>
      <c r="F20" s="4">
        <v>3.1771099999999999</v>
      </c>
      <c r="G20" s="4">
        <v>3.2595499999999999</v>
      </c>
      <c r="H20" s="4">
        <f t="shared" si="3"/>
        <v>4.1796100000000003</v>
      </c>
      <c r="I20" s="4">
        <f t="shared" si="4"/>
        <v>1.415512564550381</v>
      </c>
      <c r="J20" s="4">
        <f t="shared" si="5"/>
        <v>0.57788058460781166</v>
      </c>
      <c r="K20" s="10" t="s">
        <v>75</v>
      </c>
      <c r="L20" s="2"/>
      <c r="N20" s="2"/>
    </row>
    <row r="21" spans="1:19" ht="19">
      <c r="A21" s="11" t="s">
        <v>96</v>
      </c>
      <c r="B21" s="4">
        <v>3.5084</v>
      </c>
      <c r="C21" s="4">
        <v>2.3949600000000002</v>
      </c>
      <c r="D21" s="4">
        <v>1.7459499999999999</v>
      </c>
      <c r="E21" s="4">
        <v>2.1651099999999999</v>
      </c>
      <c r="F21" s="4">
        <v>0.57568839999999999</v>
      </c>
      <c r="G21" s="4">
        <v>1.55775</v>
      </c>
      <c r="H21" s="4">
        <f t="shared" si="3"/>
        <v>1.9913097333333336</v>
      </c>
      <c r="I21" s="4">
        <f t="shared" si="4"/>
        <v>0.97435744449212558</v>
      </c>
      <c r="J21" s="4">
        <f t="shared" si="5"/>
        <v>0.39777976101464863</v>
      </c>
      <c r="K21" s="10" t="s">
        <v>74</v>
      </c>
      <c r="L21" s="2"/>
      <c r="N21" s="2"/>
    </row>
    <row r="22" spans="1:19" ht="19">
      <c r="A22" s="11" t="s">
        <v>97</v>
      </c>
      <c r="B22" s="4">
        <v>5.6260199999999996</v>
      </c>
      <c r="C22" s="4">
        <v>4.2330300000000003</v>
      </c>
      <c r="D22" s="4">
        <v>2.7810299999999999</v>
      </c>
      <c r="E22" s="4">
        <v>3.8333699999999999</v>
      </c>
      <c r="F22" s="4">
        <v>4.1506100000000004</v>
      </c>
      <c r="G22" s="4">
        <v>5.9064100000000002</v>
      </c>
      <c r="H22" s="4">
        <f t="shared" si="3"/>
        <v>4.4217450000000005</v>
      </c>
      <c r="I22" s="4">
        <f t="shared" si="4"/>
        <v>1.1663418734787838</v>
      </c>
      <c r="J22" s="4">
        <f t="shared" si="5"/>
        <v>0.47615707594413276</v>
      </c>
      <c r="K22" s="10" t="s">
        <v>75</v>
      </c>
      <c r="L22" s="2"/>
      <c r="N22" s="2"/>
    </row>
    <row r="23" spans="1:19" ht="19">
      <c r="A23" s="11" t="s">
        <v>98</v>
      </c>
      <c r="B23" s="4">
        <v>6.06168</v>
      </c>
      <c r="C23" s="4">
        <v>4.5189599999999999</v>
      </c>
      <c r="D23" s="4">
        <v>2.1138499999999998</v>
      </c>
      <c r="E23" s="4">
        <v>5.5159700000000003</v>
      </c>
      <c r="F23" s="4">
        <v>0.57735099999999995</v>
      </c>
      <c r="G23" s="4">
        <v>4.7945799999999998</v>
      </c>
      <c r="H23" s="4">
        <f t="shared" si="3"/>
        <v>3.9303984999999995</v>
      </c>
      <c r="I23" s="4">
        <f t="shared" si="4"/>
        <v>2.1303703015291737</v>
      </c>
      <c r="J23" s="4">
        <f t="shared" si="5"/>
        <v>0.86972003365426964</v>
      </c>
      <c r="K23" s="10" t="s">
        <v>75</v>
      </c>
      <c r="L23" s="2"/>
      <c r="N23" s="2"/>
    </row>
    <row r="24" spans="1:19" s="71" customFormat="1" ht="19">
      <c r="A24" s="73" t="s">
        <v>99</v>
      </c>
      <c r="B24" s="53">
        <v>1.8152200000000001</v>
      </c>
      <c r="C24" s="53">
        <v>1.63253</v>
      </c>
      <c r="D24" s="53">
        <v>1.92371</v>
      </c>
      <c r="E24" s="53">
        <v>2.0537999999999998</v>
      </c>
      <c r="F24" s="53">
        <v>0.28853000000000001</v>
      </c>
      <c r="G24" s="53">
        <v>0.66368000000000005</v>
      </c>
      <c r="H24" s="53">
        <f t="shared" si="3"/>
        <v>1.3962449999999997</v>
      </c>
      <c r="I24" s="4">
        <f t="shared" si="4"/>
        <v>0.73561573617616483</v>
      </c>
      <c r="J24" s="4">
        <f t="shared" si="5"/>
        <v>0.30031386673223537</v>
      </c>
      <c r="K24" s="74" t="s">
        <v>76</v>
      </c>
      <c r="L24" s="70"/>
      <c r="N24" s="70"/>
    </row>
    <row r="25" spans="1:19" s="71" customFormat="1" ht="19">
      <c r="A25" s="73" t="s">
        <v>100</v>
      </c>
      <c r="B25" s="53">
        <v>0.56764000000000003</v>
      </c>
      <c r="C25" s="53">
        <v>1.0513699999999999</v>
      </c>
      <c r="D25" s="53">
        <v>2.5199699999999998</v>
      </c>
      <c r="E25" s="53">
        <v>1.20581</v>
      </c>
      <c r="F25" s="53">
        <v>2.6862699999999999</v>
      </c>
      <c r="G25" s="53">
        <v>0.79396999999999995</v>
      </c>
      <c r="H25" s="53">
        <f t="shared" si="3"/>
        <v>1.4708383333333332</v>
      </c>
      <c r="I25" s="4">
        <f t="shared" si="4"/>
        <v>0.90532458935824023</v>
      </c>
      <c r="J25" s="4">
        <f t="shared" si="5"/>
        <v>0.3695972159204004</v>
      </c>
      <c r="K25" s="74" t="s">
        <v>76</v>
      </c>
      <c r="L25" s="70"/>
      <c r="N25" s="70"/>
    </row>
    <row r="26" spans="1:19" ht="19">
      <c r="A26" s="11" t="s">
        <v>101</v>
      </c>
      <c r="B26" s="4">
        <v>2.04752</v>
      </c>
      <c r="C26" s="4">
        <v>3.1012900000000001</v>
      </c>
      <c r="D26" s="4">
        <v>2.1604000000000001</v>
      </c>
      <c r="E26" s="4">
        <v>2.4257499999999999</v>
      </c>
      <c r="F26" s="4">
        <v>2.7069700000000001</v>
      </c>
      <c r="G26" s="4">
        <v>1.312778</v>
      </c>
      <c r="H26" s="4">
        <f t="shared" si="3"/>
        <v>2.2924513333333336</v>
      </c>
      <c r="I26" s="4">
        <f t="shared" si="4"/>
        <v>0.61335193828230949</v>
      </c>
      <c r="J26" s="4">
        <f t="shared" si="5"/>
        <v>0.25039988025644971</v>
      </c>
      <c r="K26" s="10" t="s">
        <v>75</v>
      </c>
      <c r="L26" s="2"/>
      <c r="N26" s="2"/>
    </row>
    <row r="27" spans="1:19" ht="19">
      <c r="A27" s="12" t="s">
        <v>102</v>
      </c>
      <c r="B27" s="13">
        <v>4.0614600000000003</v>
      </c>
      <c r="C27" s="13">
        <v>1.8800399999999999</v>
      </c>
      <c r="D27" s="13">
        <v>3.0535199999999998</v>
      </c>
      <c r="E27" s="13">
        <v>5.6999399999999998</v>
      </c>
      <c r="F27" s="13">
        <v>0.50631999999999999</v>
      </c>
      <c r="G27" s="13">
        <v>1.7900799999999999</v>
      </c>
      <c r="H27" s="13">
        <f t="shared" si="3"/>
        <v>2.8318933333333334</v>
      </c>
      <c r="I27" s="13">
        <f t="shared" si="4"/>
        <v>1.8539868051166564</v>
      </c>
      <c r="J27" s="13">
        <f t="shared" si="5"/>
        <v>0.75688694373143417</v>
      </c>
      <c r="K27" s="14" t="s">
        <v>74</v>
      </c>
      <c r="L27" s="2"/>
      <c r="N27" s="2"/>
    </row>
    <row r="28" spans="1:19" ht="19">
      <c r="H28" s="2"/>
    </row>
  </sheetData>
  <mergeCells count="4">
    <mergeCell ref="B2:G2"/>
    <mergeCell ref="N7:P7"/>
    <mergeCell ref="Q7:S7"/>
    <mergeCell ref="B16:G1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3DDF-BB52-1E4B-9286-3C245B120C3F}">
  <dimension ref="A1:L26"/>
  <sheetViews>
    <sheetView workbookViewId="0">
      <selection activeCell="M21" sqref="M21"/>
    </sheetView>
  </sheetViews>
  <sheetFormatPr baseColWidth="10" defaultRowHeight="19"/>
  <cols>
    <col min="1" max="16384" width="10.83203125" style="51"/>
  </cols>
  <sheetData>
    <row r="1" spans="1:12" ht="21">
      <c r="A1" s="17" t="s">
        <v>200</v>
      </c>
      <c r="B1" s="17" t="s">
        <v>198</v>
      </c>
    </row>
    <row r="2" spans="1:12">
      <c r="A2" s="84"/>
      <c r="B2" s="173" t="s">
        <v>67</v>
      </c>
      <c r="C2" s="173"/>
      <c r="D2" s="173"/>
      <c r="E2" s="173"/>
      <c r="F2" s="173"/>
      <c r="G2" s="173"/>
      <c r="H2" s="173"/>
      <c r="I2" s="173"/>
    </row>
    <row r="3" spans="1:12">
      <c r="A3" s="88"/>
      <c r="B3" s="85">
        <v>1</v>
      </c>
      <c r="C3" s="85">
        <v>2</v>
      </c>
      <c r="D3" s="85">
        <v>3</v>
      </c>
      <c r="E3" s="85">
        <v>4</v>
      </c>
      <c r="F3" s="85">
        <v>5</v>
      </c>
      <c r="G3" s="85">
        <v>6</v>
      </c>
      <c r="H3" s="25" t="s">
        <v>13</v>
      </c>
      <c r="I3" s="26" t="s">
        <v>14</v>
      </c>
    </row>
    <row r="4" spans="1:12">
      <c r="A4" s="11" t="s">
        <v>104</v>
      </c>
      <c r="B4" s="4">
        <v>1.016812</v>
      </c>
      <c r="C4" s="4">
        <v>0.458453</v>
      </c>
      <c r="D4" s="4">
        <v>1.126979</v>
      </c>
      <c r="E4" s="4">
        <v>1.397756</v>
      </c>
      <c r="F4" s="4">
        <v>0.88427999999999995</v>
      </c>
      <c r="G4" s="4">
        <v>1.5958000000000001</v>
      </c>
      <c r="H4" s="4">
        <f t="shared" ref="H4:H11" si="0">STDEV(B4:G4)</f>
        <v>0.39946095074821342</v>
      </c>
      <c r="I4" s="10">
        <f t="shared" ref="I4:I11" si="1">H4/SQRT(COUNT(B4:G4))</f>
        <v>0.16307925025002754</v>
      </c>
    </row>
    <row r="5" spans="1:12">
      <c r="A5" s="11" t="s">
        <v>105</v>
      </c>
      <c r="B5" s="4">
        <v>1.0699829999999999</v>
      </c>
      <c r="C5" s="4">
        <v>1.1221749999999999</v>
      </c>
      <c r="D5" s="4">
        <v>0.76838799999999996</v>
      </c>
      <c r="E5" s="4">
        <v>1.039455</v>
      </c>
      <c r="F5" s="4">
        <v>0.60138999999999998</v>
      </c>
      <c r="G5" s="4">
        <v>0.93766000000000005</v>
      </c>
      <c r="H5" s="4">
        <f t="shared" si="0"/>
        <v>0.20119097598194197</v>
      </c>
      <c r="I5" s="10">
        <f t="shared" si="1"/>
        <v>8.2135872001383933E-2</v>
      </c>
    </row>
    <row r="6" spans="1:12">
      <c r="A6" s="11" t="s">
        <v>106</v>
      </c>
      <c r="B6" s="4">
        <v>0.77618699999999996</v>
      </c>
      <c r="C6" s="4">
        <v>0.936276</v>
      </c>
      <c r="D6" s="4">
        <v>0.76257900000000001</v>
      </c>
      <c r="E6" s="4">
        <v>1.524959</v>
      </c>
      <c r="F6" s="4">
        <v>1.2396</v>
      </c>
      <c r="G6" s="4">
        <v>1.1323799999999999</v>
      </c>
      <c r="H6" s="4">
        <f t="shared" si="0"/>
        <v>0.29596441353880126</v>
      </c>
      <c r="I6" s="10">
        <f t="shared" si="1"/>
        <v>0.12082696586535542</v>
      </c>
    </row>
    <row r="7" spans="1:12">
      <c r="A7" s="11" t="s">
        <v>107</v>
      </c>
      <c r="B7" s="4">
        <v>0.68276899999999996</v>
      </c>
      <c r="C7" s="4">
        <v>1.3739619999999999</v>
      </c>
      <c r="D7" s="4">
        <v>0.840503</v>
      </c>
      <c r="E7" s="4">
        <v>1.102765</v>
      </c>
      <c r="F7" s="4">
        <v>0.57989000000000002</v>
      </c>
      <c r="G7" s="4">
        <v>1.2610699999999999</v>
      </c>
      <c r="H7" s="4">
        <f t="shared" si="0"/>
        <v>0.32153298641316219</v>
      </c>
      <c r="I7" s="10">
        <f t="shared" si="1"/>
        <v>0.13126529203091397</v>
      </c>
    </row>
    <row r="8" spans="1:12">
      <c r="A8" s="11" t="s">
        <v>108</v>
      </c>
      <c r="B8" s="4">
        <v>0.60568200000000005</v>
      </c>
      <c r="C8" s="4">
        <v>1.8374349999999999</v>
      </c>
      <c r="D8" s="4">
        <v>0.77720599999999995</v>
      </c>
      <c r="E8" s="4">
        <v>0.77967699999999995</v>
      </c>
      <c r="F8" s="4">
        <v>0.63163999999999998</v>
      </c>
      <c r="G8" s="4">
        <v>0.97146999999999994</v>
      </c>
      <c r="H8" s="4">
        <f t="shared" si="0"/>
        <v>0.461565356931677</v>
      </c>
      <c r="I8" s="10">
        <f t="shared" si="1"/>
        <v>0.18843326790469989</v>
      </c>
    </row>
    <row r="9" spans="1:12">
      <c r="A9" s="11" t="s">
        <v>109</v>
      </c>
      <c r="B9" s="4">
        <v>0.759741</v>
      </c>
      <c r="C9" s="4">
        <v>0.712287</v>
      </c>
      <c r="D9" s="4">
        <v>1.5627869999999999</v>
      </c>
      <c r="E9" s="4">
        <v>0.96518599999999999</v>
      </c>
      <c r="F9" s="4">
        <v>0.82789999999999997</v>
      </c>
      <c r="G9" s="4">
        <v>1.29339</v>
      </c>
      <c r="H9" s="4">
        <f t="shared" si="0"/>
        <v>0.33813859990685269</v>
      </c>
      <c r="I9" s="10">
        <f t="shared" si="1"/>
        <v>0.13804450535181678</v>
      </c>
    </row>
    <row r="10" spans="1:12">
      <c r="A10" s="11" t="s">
        <v>110</v>
      </c>
      <c r="B10" s="4">
        <v>0.701403</v>
      </c>
      <c r="C10" s="4">
        <v>1.391</v>
      </c>
      <c r="D10" s="4">
        <v>0.60226400000000002</v>
      </c>
      <c r="E10" s="4">
        <v>1.3053330000000001</v>
      </c>
      <c r="F10" s="4">
        <v>1.2062299999999999</v>
      </c>
      <c r="G10" s="4">
        <v>0.43874999999999997</v>
      </c>
      <c r="H10" s="4">
        <f t="shared" si="0"/>
        <v>0.40742831933826107</v>
      </c>
      <c r="I10" s="10">
        <f t="shared" si="1"/>
        <v>0.16633191485640997</v>
      </c>
    </row>
    <row r="11" spans="1:12">
      <c r="A11" s="12" t="s">
        <v>111</v>
      </c>
      <c r="B11" s="13">
        <v>0.58970999999999996</v>
      </c>
      <c r="C11" s="13">
        <v>1.047444</v>
      </c>
      <c r="D11" s="13">
        <v>1.016383</v>
      </c>
      <c r="E11" s="13">
        <v>1.346462</v>
      </c>
      <c r="F11" s="13">
        <v>0.92732000000000003</v>
      </c>
      <c r="G11" s="13">
        <v>1.8431200000000001</v>
      </c>
      <c r="H11" s="13">
        <f t="shared" si="0"/>
        <v>0.42616838895335724</v>
      </c>
      <c r="I11" s="14">
        <f t="shared" si="1"/>
        <v>0.17398251623994676</v>
      </c>
    </row>
    <row r="14" spans="1:12">
      <c r="B14" s="173" t="s">
        <v>58</v>
      </c>
      <c r="C14" s="173"/>
      <c r="D14" s="173"/>
      <c r="E14" s="173"/>
      <c r="F14" s="173"/>
      <c r="G14" s="173"/>
      <c r="H14" s="173"/>
      <c r="I14" s="173"/>
      <c r="J14" s="173"/>
    </row>
    <row r="15" spans="1:12">
      <c r="A15" s="63"/>
      <c r="B15" s="85">
        <v>1</v>
      </c>
      <c r="C15" s="85">
        <v>2</v>
      </c>
      <c r="D15" s="85">
        <v>3</v>
      </c>
      <c r="E15" s="85">
        <v>4</v>
      </c>
      <c r="F15" s="85">
        <v>5</v>
      </c>
      <c r="G15" s="85">
        <v>6</v>
      </c>
      <c r="H15" s="25" t="s">
        <v>13</v>
      </c>
      <c r="I15" s="25" t="s">
        <v>14</v>
      </c>
      <c r="J15" s="75" t="s">
        <v>73</v>
      </c>
      <c r="L15" s="2"/>
    </row>
    <row r="16" spans="1:12">
      <c r="A16" s="73" t="s">
        <v>104</v>
      </c>
      <c r="B16" s="4">
        <v>0.58895799999999998</v>
      </c>
      <c r="C16" s="4">
        <v>0.18571399999999999</v>
      </c>
      <c r="D16" s="4">
        <v>0.58063799999999999</v>
      </c>
      <c r="E16" s="4">
        <v>0.41599900000000001</v>
      </c>
      <c r="F16" s="4">
        <v>0.47728999999999999</v>
      </c>
      <c r="G16" s="4">
        <v>0.39704</v>
      </c>
      <c r="H16" s="4">
        <f t="shared" ref="H16:H23" si="2">STDEV(B16:G16)</f>
        <v>0.14861746639263723</v>
      </c>
      <c r="I16" s="4">
        <f t="shared" ref="I16:I23" si="3">H16/SQRT(COUNT(B16:G16))</f>
        <v>6.067282658786477E-2</v>
      </c>
      <c r="J16" s="10" t="s">
        <v>74</v>
      </c>
      <c r="L16" s="2"/>
    </row>
    <row r="17" spans="1:12">
      <c r="A17" s="73" t="s">
        <v>105</v>
      </c>
      <c r="B17" s="4">
        <v>0.426736</v>
      </c>
      <c r="C17" s="4">
        <v>0.113869</v>
      </c>
      <c r="D17" s="4">
        <v>0.170514</v>
      </c>
      <c r="E17" s="4">
        <v>0.16889999999999999</v>
      </c>
      <c r="F17" s="4">
        <v>0.14771000000000001</v>
      </c>
      <c r="G17" s="4">
        <v>0.95320000000000005</v>
      </c>
      <c r="H17" s="4">
        <f t="shared" si="2"/>
        <v>0.32528977767917433</v>
      </c>
      <c r="I17" s="4">
        <f t="shared" si="3"/>
        <v>0.13279899564289299</v>
      </c>
      <c r="J17" s="10" t="s">
        <v>75</v>
      </c>
      <c r="L17" s="2"/>
    </row>
    <row r="18" spans="1:12">
      <c r="A18" s="73" t="s">
        <v>106</v>
      </c>
      <c r="B18" s="4">
        <v>0.63451800000000003</v>
      </c>
      <c r="C18" s="4">
        <v>0.59524699999999997</v>
      </c>
      <c r="D18" s="4">
        <v>0.45710699999999999</v>
      </c>
      <c r="E18" s="4">
        <v>0.52592499999999998</v>
      </c>
      <c r="F18" s="4">
        <v>1.39205</v>
      </c>
      <c r="G18" s="4">
        <v>0.67027999999999999</v>
      </c>
      <c r="H18" s="4">
        <f t="shared" si="2"/>
        <v>0.34159508240571396</v>
      </c>
      <c r="I18" s="4">
        <f t="shared" si="3"/>
        <v>0.13945560842299515</v>
      </c>
      <c r="J18" s="10" t="s">
        <v>76</v>
      </c>
      <c r="L18" s="2"/>
    </row>
    <row r="19" spans="1:12">
      <c r="A19" s="73" t="s">
        <v>107</v>
      </c>
      <c r="B19" s="4">
        <v>0.23550699999999999</v>
      </c>
      <c r="C19" s="4">
        <v>0.17319999999999999</v>
      </c>
      <c r="D19" s="4">
        <v>0.35843799999999998</v>
      </c>
      <c r="E19" s="4">
        <v>0.10911700000000001</v>
      </c>
      <c r="F19" s="4">
        <v>0.58762000000000003</v>
      </c>
      <c r="G19" s="4">
        <v>0.87875000000000003</v>
      </c>
      <c r="H19" s="4">
        <f t="shared" si="2"/>
        <v>0.29281079860938641</v>
      </c>
      <c r="I19" s="4">
        <f t="shared" si="3"/>
        <v>0.11953950796164049</v>
      </c>
      <c r="J19" s="10" t="s">
        <v>75</v>
      </c>
      <c r="K19" s="2"/>
      <c r="L19" s="2"/>
    </row>
    <row r="20" spans="1:12">
      <c r="A20" s="73" t="s">
        <v>108</v>
      </c>
      <c r="B20" s="4">
        <v>9.5985000000000001E-2</v>
      </c>
      <c r="C20" s="4">
        <v>0.79758200000000001</v>
      </c>
      <c r="D20" s="4">
        <v>9.1897000000000006E-2</v>
      </c>
      <c r="E20" s="4">
        <v>0.226882</v>
      </c>
      <c r="F20" s="4">
        <v>1.67703</v>
      </c>
      <c r="G20" s="4">
        <v>0.51280000000000003</v>
      </c>
      <c r="H20" s="4">
        <f t="shared" si="2"/>
        <v>0.60852782010674478</v>
      </c>
      <c r="I20" s="4">
        <f t="shared" si="3"/>
        <v>0.24843044225827973</v>
      </c>
      <c r="J20" s="10" t="s">
        <v>76</v>
      </c>
      <c r="K20" s="2"/>
      <c r="L20" s="2"/>
    </row>
    <row r="21" spans="1:12">
      <c r="A21" s="73" t="s">
        <v>109</v>
      </c>
      <c r="B21" s="4">
        <v>1.212955</v>
      </c>
      <c r="C21" s="4">
        <v>0.20832800000000001</v>
      </c>
      <c r="D21" s="4">
        <v>0.31625599999999998</v>
      </c>
      <c r="E21" s="4">
        <v>0.10347099999999999</v>
      </c>
      <c r="F21" s="4">
        <v>0.29004000000000002</v>
      </c>
      <c r="G21" s="4">
        <v>0.59419999999999995</v>
      </c>
      <c r="H21" s="4">
        <f t="shared" si="2"/>
        <v>0.40614038808503972</v>
      </c>
      <c r="I21" s="4">
        <f t="shared" si="3"/>
        <v>0.16580611912404736</v>
      </c>
      <c r="J21" s="10" t="s">
        <v>76</v>
      </c>
      <c r="K21" s="2"/>
      <c r="L21" s="2"/>
    </row>
    <row r="22" spans="1:12">
      <c r="A22" s="73" t="s">
        <v>110</v>
      </c>
      <c r="B22" s="4">
        <v>1.1219539999999999</v>
      </c>
      <c r="C22" s="4">
        <v>0.14843999999999999</v>
      </c>
      <c r="D22" s="4">
        <v>0.14564199999999999</v>
      </c>
      <c r="E22" s="4">
        <v>0.67112099999999997</v>
      </c>
      <c r="F22" s="4">
        <v>0.42507</v>
      </c>
      <c r="G22" s="4">
        <v>1.1224400000000001</v>
      </c>
      <c r="H22" s="4">
        <f t="shared" si="2"/>
        <v>0.44523826405034722</v>
      </c>
      <c r="I22" s="4">
        <f t="shared" si="3"/>
        <v>0.18176776014765231</v>
      </c>
      <c r="J22" s="10" t="s">
        <v>76</v>
      </c>
      <c r="K22" s="2"/>
      <c r="L22" s="2"/>
    </row>
    <row r="23" spans="1:12">
      <c r="A23" s="76" t="s">
        <v>111</v>
      </c>
      <c r="B23" s="13">
        <v>0.84717299999999995</v>
      </c>
      <c r="C23" s="13">
        <v>0.46010899999999999</v>
      </c>
      <c r="D23" s="13">
        <v>0.32549499999999998</v>
      </c>
      <c r="E23" s="13">
        <v>0.60638400000000003</v>
      </c>
      <c r="F23" s="13">
        <v>0.36609000000000003</v>
      </c>
      <c r="G23" s="13">
        <v>1.1958200000000001</v>
      </c>
      <c r="H23" s="13">
        <f t="shared" si="2"/>
        <v>0.33437548862045291</v>
      </c>
      <c r="I23" s="13">
        <f t="shared" si="3"/>
        <v>0.13650822160231879</v>
      </c>
      <c r="J23" s="14" t="s">
        <v>76</v>
      </c>
      <c r="K23" s="2"/>
      <c r="L23" s="2"/>
    </row>
    <row r="24" spans="1:12">
      <c r="K24" s="2"/>
    </row>
    <row r="25" spans="1:12">
      <c r="K25" s="2"/>
    </row>
    <row r="26" spans="1:12">
      <c r="K26" s="2"/>
    </row>
  </sheetData>
  <mergeCells count="2">
    <mergeCell ref="B2:I2"/>
    <mergeCell ref="B14:J1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5C90-F2F7-AC4D-A447-C5CC9CCDF418}">
  <dimension ref="C1:M23"/>
  <sheetViews>
    <sheetView topLeftCell="B2" zoomScale="136" workbookViewId="0">
      <selection activeCell="L20" sqref="L20"/>
    </sheetView>
  </sheetViews>
  <sheetFormatPr baseColWidth="10" defaultRowHeight="19"/>
  <cols>
    <col min="1" max="2" width="10.83203125" style="51"/>
    <col min="3" max="3" width="10.83203125" style="104"/>
    <col min="4" max="16384" width="10.83203125" style="51"/>
  </cols>
  <sheetData>
    <row r="1" spans="3:13" ht="21">
      <c r="C1" s="78" t="s">
        <v>120</v>
      </c>
      <c r="D1" s="4" t="s">
        <v>201</v>
      </c>
    </row>
    <row r="2" spans="3:13">
      <c r="C2" s="173" t="s">
        <v>67</v>
      </c>
      <c r="D2" s="173"/>
      <c r="E2" s="173"/>
      <c r="F2" s="173"/>
      <c r="G2" s="173"/>
      <c r="H2" s="173"/>
      <c r="I2" s="173"/>
      <c r="J2" s="173"/>
      <c r="K2" s="173"/>
    </row>
    <row r="3" spans="3:13">
      <c r="C3" s="77"/>
      <c r="D3" s="85">
        <v>1</v>
      </c>
      <c r="E3" s="85">
        <v>2</v>
      </c>
      <c r="F3" s="85">
        <v>3</v>
      </c>
      <c r="G3" s="85">
        <v>4</v>
      </c>
      <c r="H3" s="85">
        <v>5</v>
      </c>
      <c r="I3" s="85">
        <v>6</v>
      </c>
      <c r="J3" s="25" t="s">
        <v>13</v>
      </c>
      <c r="K3" s="26" t="s">
        <v>14</v>
      </c>
    </row>
    <row r="4" spans="3:13">
      <c r="C4" s="78" t="s">
        <v>112</v>
      </c>
      <c r="D4" s="4">
        <v>1.270267</v>
      </c>
      <c r="E4" s="4">
        <v>0.65018799999999999</v>
      </c>
      <c r="F4" s="4">
        <v>0.65018799999999999</v>
      </c>
      <c r="G4" s="4">
        <v>1.4293560000000001</v>
      </c>
      <c r="H4" s="4">
        <v>0.96833999999999998</v>
      </c>
      <c r="I4" s="4">
        <v>0.72016999999999998</v>
      </c>
      <c r="J4" s="4">
        <f t="shared" ref="J4:J11" si="0">STDEV(D4:I4)</f>
        <v>0.33623318516554374</v>
      </c>
      <c r="K4" s="10">
        <f t="shared" ref="K4:K11" si="1">J4/SQRT(COUNT(D4:I4))</f>
        <v>0.13726662304105275</v>
      </c>
    </row>
    <row r="5" spans="3:13">
      <c r="C5" s="78" t="s">
        <v>113</v>
      </c>
      <c r="D5" s="4">
        <v>1.1358470000000001</v>
      </c>
      <c r="E5" s="4">
        <v>1.235765</v>
      </c>
      <c r="F5" s="4">
        <v>0.85471399999999997</v>
      </c>
      <c r="G5" s="4">
        <v>0.77367399999999997</v>
      </c>
      <c r="H5" s="4">
        <v>0.54640999999999995</v>
      </c>
      <c r="I5" s="4">
        <v>1.2501800000000001</v>
      </c>
      <c r="J5" s="4">
        <f t="shared" si="0"/>
        <v>0.2855902677576162</v>
      </c>
      <c r="K5" s="10">
        <f t="shared" si="1"/>
        <v>0.11659173858516372</v>
      </c>
    </row>
    <row r="6" spans="3:13">
      <c r="C6" s="78" t="s">
        <v>114</v>
      </c>
      <c r="D6" s="4">
        <v>1.032235</v>
      </c>
      <c r="E6" s="4">
        <v>0.87577799999999995</v>
      </c>
      <c r="F6" s="4">
        <v>1.446688</v>
      </c>
      <c r="G6" s="4">
        <v>0.64529899999999996</v>
      </c>
      <c r="H6" s="4">
        <v>1.1751199999999999</v>
      </c>
      <c r="I6" s="4">
        <v>0.64719000000000004</v>
      </c>
      <c r="J6" s="4">
        <f t="shared" si="0"/>
        <v>0.31358979269230036</v>
      </c>
      <c r="K6" s="10">
        <f t="shared" si="1"/>
        <v>0.12802249677354885</v>
      </c>
    </row>
    <row r="7" spans="3:13">
      <c r="C7" s="78" t="s">
        <v>115</v>
      </c>
      <c r="D7" s="4">
        <v>1.191705</v>
      </c>
      <c r="E7" s="4">
        <v>1.072813</v>
      </c>
      <c r="F7" s="4">
        <v>1.183889</v>
      </c>
      <c r="G7" s="4">
        <v>0.55159199999999997</v>
      </c>
      <c r="H7" s="4">
        <v>1.39957</v>
      </c>
      <c r="I7" s="4">
        <v>0.61802999999999997</v>
      </c>
      <c r="J7" s="4">
        <f t="shared" si="0"/>
        <v>0.34130428763167747</v>
      </c>
      <c r="K7" s="10">
        <f t="shared" si="1"/>
        <v>0.13933689195361892</v>
      </c>
    </row>
    <row r="8" spans="3:13">
      <c r="C8" s="78" t="s">
        <v>116</v>
      </c>
      <c r="D8" s="4">
        <v>0.76985700000000001</v>
      </c>
      <c r="E8" s="4">
        <v>1.0498419999999999</v>
      </c>
      <c r="F8" s="4">
        <v>1.546519</v>
      </c>
      <c r="G8" s="4">
        <v>0.63378199999999996</v>
      </c>
      <c r="H8" s="4">
        <v>0.78359000000000001</v>
      </c>
      <c r="I8" s="4">
        <v>1.4501299999999999</v>
      </c>
      <c r="J8" s="4">
        <f t="shared" si="0"/>
        <v>0.38173152823190637</v>
      </c>
      <c r="K8" s="10">
        <f t="shared" si="1"/>
        <v>0.15584124381683365</v>
      </c>
    </row>
    <row r="9" spans="3:13">
      <c r="C9" s="78" t="s">
        <v>117</v>
      </c>
      <c r="D9" s="4">
        <v>0.62743400000000005</v>
      </c>
      <c r="E9" s="4">
        <v>1.446928</v>
      </c>
      <c r="F9" s="4">
        <v>1.4470510000000001</v>
      </c>
      <c r="G9" s="4">
        <v>0.47858699999999998</v>
      </c>
      <c r="H9" s="4">
        <v>0.52676000000000001</v>
      </c>
      <c r="I9" s="4">
        <v>0.99326999999999999</v>
      </c>
      <c r="J9" s="4">
        <f t="shared" si="0"/>
        <v>0.44629191457161754</v>
      </c>
      <c r="K9" s="10">
        <f t="shared" si="1"/>
        <v>0.18219791117170728</v>
      </c>
      <c r="M9" s="2"/>
    </row>
    <row r="10" spans="3:13">
      <c r="C10" s="78" t="s">
        <v>118</v>
      </c>
      <c r="D10" s="4">
        <v>1.3259989999999999</v>
      </c>
      <c r="E10" s="4">
        <v>0.60574499999999998</v>
      </c>
      <c r="F10" s="4">
        <v>1.430307</v>
      </c>
      <c r="G10" s="4">
        <v>0.63794899999999999</v>
      </c>
      <c r="H10" s="4">
        <v>0.73160000000000003</v>
      </c>
      <c r="I10" s="4">
        <v>0.69035000000000002</v>
      </c>
      <c r="J10" s="4">
        <f t="shared" si="0"/>
        <v>0.37153432572491374</v>
      </c>
      <c r="K10" s="10">
        <f t="shared" si="1"/>
        <v>0.15167825332584009</v>
      </c>
      <c r="M10" s="2"/>
    </row>
    <row r="11" spans="3:13">
      <c r="C11" s="79" t="s">
        <v>119</v>
      </c>
      <c r="D11" s="13">
        <v>0.89738399999999996</v>
      </c>
      <c r="E11" s="13">
        <v>0.74227399999999999</v>
      </c>
      <c r="F11" s="13">
        <v>1.381408</v>
      </c>
      <c r="G11" s="13">
        <v>0.97893399999999997</v>
      </c>
      <c r="H11" s="13">
        <v>1.57392</v>
      </c>
      <c r="I11" s="13">
        <v>0.72653999999999996</v>
      </c>
      <c r="J11" s="13">
        <f t="shared" si="0"/>
        <v>0.3498534196160823</v>
      </c>
      <c r="K11" s="14">
        <f t="shared" si="1"/>
        <v>0.14282706047120214</v>
      </c>
      <c r="M11" s="2"/>
    </row>
    <row r="12" spans="3:13">
      <c r="M12" s="2"/>
    </row>
    <row r="13" spans="3:13">
      <c r="M13" s="2"/>
    </row>
    <row r="14" spans="3:13">
      <c r="C14" s="173" t="s">
        <v>58</v>
      </c>
      <c r="D14" s="173"/>
      <c r="E14" s="173"/>
      <c r="F14" s="173"/>
      <c r="G14" s="173"/>
      <c r="H14" s="173"/>
      <c r="I14" s="173"/>
      <c r="J14" s="173"/>
      <c r="K14" s="173"/>
      <c r="L14" s="173"/>
      <c r="M14" s="2"/>
    </row>
    <row r="15" spans="3:13">
      <c r="C15" s="105"/>
      <c r="D15" s="85">
        <v>1</v>
      </c>
      <c r="E15" s="85">
        <v>2</v>
      </c>
      <c r="F15" s="85">
        <v>3</v>
      </c>
      <c r="G15" s="85">
        <v>4</v>
      </c>
      <c r="H15" s="85">
        <v>5</v>
      </c>
      <c r="I15" s="85">
        <v>6</v>
      </c>
      <c r="J15" s="25" t="s">
        <v>13</v>
      </c>
      <c r="K15" s="25" t="s">
        <v>14</v>
      </c>
      <c r="L15" s="75" t="s">
        <v>73</v>
      </c>
      <c r="M15" s="2"/>
    </row>
    <row r="16" spans="3:13">
      <c r="C16" s="78" t="s">
        <v>112</v>
      </c>
      <c r="D16" s="4">
        <v>3.3417720000000002</v>
      </c>
      <c r="E16" s="4">
        <v>1.7840860000000001</v>
      </c>
      <c r="F16" s="4">
        <v>2.3299340000000002</v>
      </c>
      <c r="G16" s="4">
        <v>3.3554219999999999</v>
      </c>
      <c r="H16" s="4">
        <v>2.1648900000000002</v>
      </c>
      <c r="I16" s="4">
        <v>0.98826999999999998</v>
      </c>
      <c r="J16" s="4">
        <f t="shared" ref="J16:J23" si="2">STDEV(D16:I16)</f>
        <v>0.91658659901913686</v>
      </c>
      <c r="K16" s="4">
        <f t="shared" ref="K16:K23" si="3">J16/SQRT(COUNT(D16:I16))</f>
        <v>0.37419491211164896</v>
      </c>
      <c r="L16" s="10" t="s">
        <v>75</v>
      </c>
      <c r="M16" s="2"/>
    </row>
    <row r="17" spans="3:13">
      <c r="C17" s="78" t="s">
        <v>113</v>
      </c>
      <c r="D17" s="4">
        <v>1.632895</v>
      </c>
      <c r="E17" s="4">
        <v>2.3311510000000002</v>
      </c>
      <c r="F17" s="4">
        <v>1.1001639999999999</v>
      </c>
      <c r="G17" s="4">
        <v>1.78914</v>
      </c>
      <c r="H17" s="4">
        <v>0.70103000000000004</v>
      </c>
      <c r="I17" s="4">
        <v>0.86953000000000003</v>
      </c>
      <c r="J17" s="4">
        <f t="shared" si="2"/>
        <v>0.62168738651705058</v>
      </c>
      <c r="K17" s="4">
        <f t="shared" si="3"/>
        <v>0.25380281274853278</v>
      </c>
      <c r="L17" s="10" t="s">
        <v>76</v>
      </c>
      <c r="M17" s="2"/>
    </row>
    <row r="18" spans="3:13">
      <c r="C18" s="78" t="s">
        <v>114</v>
      </c>
      <c r="D18" s="4">
        <v>1.9904010000000001</v>
      </c>
      <c r="E18" s="4">
        <v>1.659286</v>
      </c>
      <c r="F18" s="4">
        <v>1.4807600000000001</v>
      </c>
      <c r="G18" s="4">
        <v>1.9893799999999999</v>
      </c>
      <c r="H18" s="4">
        <v>1.711525</v>
      </c>
      <c r="I18" s="4">
        <v>0.58424500000000001</v>
      </c>
      <c r="J18" s="4">
        <f t="shared" si="2"/>
        <v>0.5215920565305493</v>
      </c>
      <c r="K18" s="4">
        <f t="shared" si="3"/>
        <v>0.21293906539812738</v>
      </c>
      <c r="L18" s="10" t="s">
        <v>74</v>
      </c>
      <c r="M18" s="2"/>
    </row>
    <row r="19" spans="3:13">
      <c r="C19" s="78" t="s">
        <v>115</v>
      </c>
      <c r="D19" s="4">
        <v>3.0799189999999999</v>
      </c>
      <c r="E19" s="4">
        <v>2.6280779999999999</v>
      </c>
      <c r="F19" s="4">
        <v>4.7233700000000001</v>
      </c>
      <c r="G19" s="4">
        <v>3.3117220000000001</v>
      </c>
      <c r="H19" s="4">
        <v>3.1104599999999998</v>
      </c>
      <c r="I19" s="4">
        <v>1.25698</v>
      </c>
      <c r="J19" s="4">
        <f t="shared" si="2"/>
        <v>1.1189434127654083</v>
      </c>
      <c r="K19" s="4">
        <f t="shared" si="3"/>
        <v>0.45680673538727862</v>
      </c>
      <c r="L19" s="10" t="s">
        <v>78</v>
      </c>
      <c r="M19" s="2"/>
    </row>
    <row r="20" spans="3:13">
      <c r="C20" s="78" t="s">
        <v>116</v>
      </c>
      <c r="D20" s="4">
        <v>3.14757</v>
      </c>
      <c r="E20" s="4">
        <v>4.7404320000000002</v>
      </c>
      <c r="F20" s="4">
        <v>3.1718259999999998</v>
      </c>
      <c r="G20" s="4">
        <v>1.8631500000000001</v>
      </c>
      <c r="H20" s="4">
        <v>3.8512050000000002</v>
      </c>
      <c r="I20" s="4">
        <v>0.84053199999999995</v>
      </c>
      <c r="J20" s="4">
        <f t="shared" si="2"/>
        <v>1.3954170550874634</v>
      </c>
      <c r="K20" s="4">
        <f t="shared" si="3"/>
        <v>0.56967662722357515</v>
      </c>
      <c r="L20" s="10" t="s">
        <v>74</v>
      </c>
      <c r="M20" s="2"/>
    </row>
    <row r="21" spans="3:13">
      <c r="C21" s="78" t="s">
        <v>117</v>
      </c>
      <c r="D21" s="4">
        <v>1.26657</v>
      </c>
      <c r="E21" s="4">
        <v>0.90218600000000004</v>
      </c>
      <c r="F21" s="4">
        <v>1.5097100000000001</v>
      </c>
      <c r="G21" s="4">
        <v>1.8571569999999999</v>
      </c>
      <c r="H21" s="4">
        <v>1.3789400000000001</v>
      </c>
      <c r="I21" s="4">
        <v>0.57930999999999999</v>
      </c>
      <c r="J21" s="4">
        <f t="shared" si="2"/>
        <v>0.45250025265337301</v>
      </c>
      <c r="K21" s="4">
        <f t="shared" si="3"/>
        <v>0.18473245458020565</v>
      </c>
      <c r="L21" s="10" t="s">
        <v>76</v>
      </c>
      <c r="M21" s="2"/>
    </row>
    <row r="22" spans="3:13">
      <c r="C22" s="78" t="s">
        <v>118</v>
      </c>
      <c r="D22" s="4">
        <v>1.7165189999999999</v>
      </c>
      <c r="E22" s="4">
        <v>2.7006459999999999</v>
      </c>
      <c r="F22" s="4">
        <v>2.9707430000000001</v>
      </c>
      <c r="G22" s="4">
        <v>2.144828</v>
      </c>
      <c r="H22" s="4">
        <v>1.1834899999999999</v>
      </c>
      <c r="I22" s="4">
        <v>5.3863099999999999</v>
      </c>
      <c r="J22" s="4">
        <f t="shared" si="2"/>
        <v>1.4739900818726013</v>
      </c>
      <c r="K22" s="4">
        <f t="shared" si="3"/>
        <v>0.60175393108517905</v>
      </c>
      <c r="L22" s="10" t="s">
        <v>74</v>
      </c>
      <c r="M22" s="2"/>
    </row>
    <row r="23" spans="3:13">
      <c r="C23" s="79" t="s">
        <v>119</v>
      </c>
      <c r="D23" s="13">
        <v>0.22310199999999999</v>
      </c>
      <c r="E23" s="13">
        <v>0.16883600000000001</v>
      </c>
      <c r="F23" s="13">
        <v>0.194637</v>
      </c>
      <c r="G23" s="13">
        <v>0.26414399999999999</v>
      </c>
      <c r="H23" s="13">
        <v>0.75923499999999999</v>
      </c>
      <c r="I23" s="13">
        <v>0.99341999999999997</v>
      </c>
      <c r="J23" s="13">
        <f t="shared" si="2"/>
        <v>0.35204093401686493</v>
      </c>
      <c r="K23" s="13">
        <f t="shared" si="3"/>
        <v>0.14372010948568673</v>
      </c>
      <c r="L23" s="14" t="s">
        <v>75</v>
      </c>
      <c r="M23" s="2"/>
    </row>
  </sheetData>
  <mergeCells count="2">
    <mergeCell ref="C2:K2"/>
    <mergeCell ref="C14:L1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3FA5-2EA9-2E46-ADB6-7279A8FD9A78}">
  <dimension ref="A1:E16"/>
  <sheetViews>
    <sheetView workbookViewId="0">
      <selection activeCell="C16" sqref="C16"/>
    </sheetView>
  </sheetViews>
  <sheetFormatPr baseColWidth="10" defaultRowHeight="16"/>
  <cols>
    <col min="2" max="2" width="14" bestFit="1" customWidth="1"/>
  </cols>
  <sheetData>
    <row r="1" spans="1:5" ht="19">
      <c r="A1" s="47" t="s">
        <v>202</v>
      </c>
      <c r="B1" s="47" t="s">
        <v>121</v>
      </c>
      <c r="E1" s="2"/>
    </row>
    <row r="2" spans="1:5" ht="19">
      <c r="A2" s="7"/>
      <c r="B2" s="119" t="s">
        <v>67</v>
      </c>
      <c r="C2" s="120" t="s">
        <v>58</v>
      </c>
    </row>
    <row r="3" spans="1:5" ht="19">
      <c r="A3" s="23">
        <v>1</v>
      </c>
      <c r="B3" s="2">
        <v>20</v>
      </c>
      <c r="C3" s="2">
        <v>33</v>
      </c>
    </row>
    <row r="4" spans="1:5" ht="19">
      <c r="A4" s="23">
        <v>2</v>
      </c>
      <c r="B4" s="2">
        <v>12</v>
      </c>
      <c r="C4" s="2">
        <v>29</v>
      </c>
    </row>
    <row r="5" spans="1:5" ht="19">
      <c r="A5" s="23">
        <v>3</v>
      </c>
      <c r="B5" s="2">
        <v>16</v>
      </c>
      <c r="C5" s="2">
        <v>21</v>
      </c>
    </row>
    <row r="6" spans="1:5" ht="19">
      <c r="A6" s="23">
        <v>4</v>
      </c>
      <c r="B6" s="2">
        <v>17</v>
      </c>
      <c r="C6" s="2">
        <v>35</v>
      </c>
    </row>
    <row r="7" spans="1:5" ht="19">
      <c r="A7" s="23">
        <v>5</v>
      </c>
      <c r="B7" s="2">
        <v>29</v>
      </c>
      <c r="C7" s="2">
        <v>42</v>
      </c>
    </row>
    <row r="8" spans="1:5" ht="19">
      <c r="A8" s="23">
        <v>6</v>
      </c>
      <c r="B8" s="2">
        <v>10</v>
      </c>
      <c r="C8" s="2">
        <v>24</v>
      </c>
    </row>
    <row r="9" spans="1:5" ht="19">
      <c r="A9" s="23">
        <v>7</v>
      </c>
      <c r="B9" s="2">
        <v>25</v>
      </c>
      <c r="C9" s="2">
        <v>35</v>
      </c>
    </row>
    <row r="10" spans="1:5" ht="19">
      <c r="A10" s="23">
        <v>8</v>
      </c>
      <c r="B10" s="2">
        <v>11</v>
      </c>
      <c r="C10" s="2">
        <v>17</v>
      </c>
    </row>
    <row r="11" spans="1:5" ht="19">
      <c r="A11" s="23">
        <v>9</v>
      </c>
      <c r="B11" s="2">
        <v>19</v>
      </c>
      <c r="C11" s="2">
        <v>46</v>
      </c>
    </row>
    <row r="12" spans="1:5" ht="19">
      <c r="A12" s="23">
        <v>10</v>
      </c>
      <c r="B12" s="2">
        <v>27</v>
      </c>
      <c r="C12" s="2">
        <v>37</v>
      </c>
    </row>
    <row r="13" spans="1:5" ht="19">
      <c r="A13" s="23" t="s">
        <v>27</v>
      </c>
      <c r="B13" s="4">
        <f>AVERAGE(B3:B12)</f>
        <v>18.600000000000001</v>
      </c>
      <c r="C13" s="10">
        <f>AVERAGE(C3:C12)</f>
        <v>31.9</v>
      </c>
    </row>
    <row r="14" spans="1:5" ht="19">
      <c r="A14" s="11" t="s">
        <v>13</v>
      </c>
      <c r="B14" s="4">
        <f>STDEV(B3:B12)</f>
        <v>6.7197883564555489</v>
      </c>
      <c r="C14" s="10">
        <f>STDEV(C3:C12)</f>
        <v>9.1827132277024841</v>
      </c>
    </row>
    <row r="15" spans="1:5" ht="19">
      <c r="A15" s="11" t="s">
        <v>14</v>
      </c>
      <c r="B15" s="4">
        <f>B14/SQRT(COUNT(B3:B12))</f>
        <v>2.1249836600678971</v>
      </c>
      <c r="C15" s="10">
        <f>C14/SQRT(COUNT(C3:C12))</f>
        <v>2.9038288899696236</v>
      </c>
    </row>
    <row r="16" spans="1:5" ht="19">
      <c r="A16" s="24" t="s">
        <v>73</v>
      </c>
      <c r="B16" s="13"/>
      <c r="C16" s="14" t="s">
        <v>74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61A5-C88B-9946-AAAD-CB307B6C6F15}">
  <dimension ref="A1:T17"/>
  <sheetViews>
    <sheetView workbookViewId="0">
      <selection activeCell="I11" sqref="I11"/>
    </sheetView>
  </sheetViews>
  <sheetFormatPr baseColWidth="10" defaultRowHeight="16"/>
  <sheetData>
    <row r="1" spans="1:20" ht="19">
      <c r="A1" s="17" t="s">
        <v>203</v>
      </c>
      <c r="B1" s="17" t="s">
        <v>122</v>
      </c>
      <c r="C1" s="15"/>
      <c r="D1" s="15"/>
      <c r="E1" s="15"/>
    </row>
    <row r="2" spans="1:20" ht="19">
      <c r="A2" s="20"/>
      <c r="B2" s="166" t="s">
        <v>67</v>
      </c>
      <c r="C2" s="166"/>
      <c r="D2" s="166"/>
      <c r="E2" s="166"/>
      <c r="F2" s="72" t="s">
        <v>27</v>
      </c>
      <c r="G2" s="25" t="s">
        <v>13</v>
      </c>
      <c r="H2" s="26" t="s">
        <v>14</v>
      </c>
      <c r="I2" s="17"/>
    </row>
    <row r="3" spans="1:20" ht="19">
      <c r="A3" s="11" t="s">
        <v>0</v>
      </c>
      <c r="B3" s="4">
        <v>87.057100000000005</v>
      </c>
      <c r="C3" s="4">
        <v>108.999</v>
      </c>
      <c r="D3" s="4">
        <v>105.08799999999999</v>
      </c>
      <c r="E3" s="4">
        <v>94.346800000000002</v>
      </c>
      <c r="F3" s="30">
        <f>AVERAGE(B3:E3)</f>
        <v>98.872725000000003</v>
      </c>
      <c r="G3" s="30">
        <f>STDEV(B3:E3)</f>
        <v>10.02104585272914</v>
      </c>
      <c r="H3" s="36">
        <f>G3/SQRT(COUNT(B3:E3))</f>
        <v>5.0105229263645699</v>
      </c>
      <c r="I3" s="2"/>
    </row>
    <row r="4" spans="1:20" ht="19">
      <c r="A4" s="11" t="s">
        <v>1</v>
      </c>
      <c r="B4" s="4">
        <v>93.742800000000003</v>
      </c>
      <c r="C4" s="4">
        <v>109.3</v>
      </c>
      <c r="D4" s="4">
        <v>109.544</v>
      </c>
      <c r="E4" s="4">
        <v>86.884699999999995</v>
      </c>
      <c r="F4" s="4">
        <f>AVERAGE(B4:E4)</f>
        <v>99.867874999999998</v>
      </c>
      <c r="G4" s="4">
        <f>STDEV(B4:E4)</f>
        <v>11.382321876013112</v>
      </c>
      <c r="H4" s="10">
        <f>G4/SQRT(COUNT(B4:E4))</f>
        <v>5.691160938006556</v>
      </c>
      <c r="I4" s="2"/>
    </row>
    <row r="5" spans="1:20" ht="19">
      <c r="A5" s="12" t="s">
        <v>2</v>
      </c>
      <c r="B5" s="13">
        <v>466.53199999999998</v>
      </c>
      <c r="C5" s="13">
        <v>385.92899999999997</v>
      </c>
      <c r="D5" s="13">
        <v>424.54399999999998</v>
      </c>
      <c r="E5" s="13">
        <v>570.09100000000001</v>
      </c>
      <c r="F5" s="13">
        <f>AVERAGE(B5:E5)</f>
        <v>461.774</v>
      </c>
      <c r="G5" s="13">
        <f>STDEV(B5:E5)</f>
        <v>79.359410233863613</v>
      </c>
      <c r="H5" s="14">
        <f>G5/SQRT(COUNT(B5:E5))</f>
        <v>39.679705116931807</v>
      </c>
      <c r="I5" s="2"/>
    </row>
    <row r="8" spans="1:20" ht="19">
      <c r="A8" s="111"/>
      <c r="B8" s="166" t="s">
        <v>58</v>
      </c>
      <c r="C8" s="166"/>
      <c r="D8" s="166"/>
      <c r="E8" s="166"/>
      <c r="F8" s="72" t="s">
        <v>27</v>
      </c>
      <c r="G8" s="25" t="s">
        <v>13</v>
      </c>
      <c r="H8" s="25" t="s">
        <v>14</v>
      </c>
      <c r="I8" s="75" t="s">
        <v>73</v>
      </c>
      <c r="R8" s="2"/>
      <c r="S8" s="2"/>
      <c r="T8" s="2"/>
    </row>
    <row r="9" spans="1:20" ht="19">
      <c r="A9" s="17" t="s">
        <v>0</v>
      </c>
      <c r="B9" s="4">
        <v>293.70389999999998</v>
      </c>
      <c r="C9" s="4">
        <v>207.93600000000001</v>
      </c>
      <c r="D9" s="4">
        <v>153.876</v>
      </c>
      <c r="E9" s="4">
        <v>379.03500000000003</v>
      </c>
      <c r="F9" s="4">
        <f>AVERAGE(B9:E9)</f>
        <v>258.63772499999999</v>
      </c>
      <c r="G9" s="4">
        <f>STDEV(B9:E9)</f>
        <v>98.777231518718509</v>
      </c>
      <c r="H9" s="4">
        <f>G9/SQRT(COUNT(B9:E9))</f>
        <v>49.388615759359254</v>
      </c>
      <c r="I9" s="10" t="s">
        <v>74</v>
      </c>
      <c r="R9" s="2"/>
      <c r="S9" s="2"/>
      <c r="T9" s="2"/>
    </row>
    <row r="10" spans="1:20" ht="19">
      <c r="A10" s="17" t="s">
        <v>1</v>
      </c>
      <c r="B10" s="4">
        <v>110.068</v>
      </c>
      <c r="C10" s="4">
        <v>78.676000000000002</v>
      </c>
      <c r="D10" s="4">
        <v>98.101900000000001</v>
      </c>
      <c r="E10" s="4">
        <v>185.251</v>
      </c>
      <c r="F10" s="4">
        <f>AVERAGE(B10:E10)</f>
        <v>118.024225</v>
      </c>
      <c r="G10" s="4">
        <f>STDEV(B10:E10)</f>
        <v>46.647338749413152</v>
      </c>
      <c r="H10" s="4">
        <f>G10/SQRT(COUNT(B10:E10))</f>
        <v>23.323669374706576</v>
      </c>
      <c r="I10" s="10" t="s">
        <v>76</v>
      </c>
      <c r="R10" s="2"/>
      <c r="S10" s="2"/>
    </row>
    <row r="11" spans="1:20" ht="19">
      <c r="A11" s="19" t="s">
        <v>2</v>
      </c>
      <c r="B11" s="13">
        <v>328.49799999999999</v>
      </c>
      <c r="C11" s="13">
        <v>682.20500000000004</v>
      </c>
      <c r="D11" s="13">
        <v>727.26099999999997</v>
      </c>
      <c r="E11" s="13">
        <v>641.44000000000005</v>
      </c>
      <c r="F11" s="13">
        <f>AVERAGE(B11:E11)</f>
        <v>594.851</v>
      </c>
      <c r="G11" s="13">
        <f>STDEV(B11:E11)</f>
        <v>180.99501369374772</v>
      </c>
      <c r="H11" s="13">
        <f>G11/SQRT(COUNT(B11:E11))</f>
        <v>90.497506846873861</v>
      </c>
      <c r="I11" s="14" t="s">
        <v>76</v>
      </c>
    </row>
    <row r="15" spans="1:20" ht="19">
      <c r="B15" s="2"/>
      <c r="C15" s="2"/>
      <c r="D15" s="2"/>
      <c r="E15" s="2"/>
      <c r="F15" s="2"/>
      <c r="G15" s="2"/>
      <c r="H15" s="2"/>
      <c r="I15" s="2"/>
    </row>
    <row r="16" spans="1:20" ht="19">
      <c r="B16" s="2"/>
      <c r="C16" s="2"/>
      <c r="D16" s="2"/>
      <c r="E16" s="2"/>
      <c r="F16" s="2"/>
      <c r="G16" s="2"/>
      <c r="H16" s="2"/>
      <c r="I16" s="2"/>
    </row>
    <row r="17" spans="2:9" ht="19">
      <c r="B17" s="2"/>
      <c r="C17" s="2"/>
      <c r="D17" s="2"/>
      <c r="E17" s="2"/>
      <c r="F17" s="2"/>
      <c r="G17" s="2"/>
      <c r="H17" s="2"/>
      <c r="I17" s="2"/>
    </row>
  </sheetData>
  <mergeCells count="2">
    <mergeCell ref="B2:E2"/>
    <mergeCell ref="B8:E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1F1B-D5E1-A34A-8A34-3065463393B7}">
  <dimension ref="A1:K38"/>
  <sheetViews>
    <sheetView workbookViewId="0">
      <selection activeCell="G23" sqref="G23"/>
    </sheetView>
  </sheetViews>
  <sheetFormatPr baseColWidth="10" defaultRowHeight="16"/>
  <sheetData>
    <row r="1" spans="1:11" ht="19">
      <c r="A1" s="4" t="s">
        <v>123</v>
      </c>
      <c r="B1" s="4" t="s">
        <v>124</v>
      </c>
    </row>
    <row r="2" spans="1:11" ht="19">
      <c r="A2" s="7"/>
      <c r="B2" s="112" t="s">
        <v>67</v>
      </c>
      <c r="C2" s="113" t="s">
        <v>58</v>
      </c>
      <c r="E2" s="2"/>
      <c r="F2" s="2"/>
      <c r="G2" s="2"/>
      <c r="H2" s="2"/>
      <c r="I2" s="2"/>
      <c r="J2" s="2"/>
      <c r="K2" s="2"/>
    </row>
    <row r="3" spans="1:11" ht="19">
      <c r="A3" s="23">
        <v>1</v>
      </c>
      <c r="B3" s="4">
        <v>2.2526999999999999</v>
      </c>
      <c r="C3" s="10">
        <v>14.294499999999999</v>
      </c>
      <c r="E3" s="2"/>
      <c r="F3" s="2"/>
      <c r="G3" s="2"/>
      <c r="H3" s="2"/>
      <c r="I3" s="2"/>
      <c r="J3" s="2"/>
      <c r="K3" s="2"/>
    </row>
    <row r="4" spans="1:11" ht="19">
      <c r="A4" s="23">
        <v>2</v>
      </c>
      <c r="B4" s="4">
        <v>2.3231999999999999</v>
      </c>
      <c r="C4" s="10">
        <v>9.7651000000000003</v>
      </c>
      <c r="E4" s="2"/>
      <c r="F4" s="2"/>
      <c r="G4" s="2"/>
      <c r="H4" s="2"/>
      <c r="I4" s="2"/>
      <c r="J4" s="2"/>
      <c r="K4" s="2"/>
    </row>
    <row r="5" spans="1:11" ht="19">
      <c r="A5" s="23">
        <v>3</v>
      </c>
      <c r="B5" s="4">
        <v>11.2803</v>
      </c>
      <c r="C5" s="10">
        <v>12.278600000000001</v>
      </c>
      <c r="E5" s="2"/>
      <c r="F5" s="2"/>
      <c r="G5" s="2"/>
      <c r="H5" s="2"/>
      <c r="I5" s="2"/>
      <c r="J5" s="2"/>
      <c r="K5" s="2"/>
    </row>
    <row r="6" spans="1:11" ht="19">
      <c r="A6" s="23">
        <v>4</v>
      </c>
      <c r="B6" s="4">
        <v>10.165699999999999</v>
      </c>
      <c r="C6" s="10">
        <v>25.060400000000001</v>
      </c>
      <c r="E6" s="2"/>
      <c r="F6" s="2"/>
      <c r="G6" s="2"/>
      <c r="H6" s="2"/>
      <c r="I6" s="2"/>
      <c r="J6" s="2"/>
      <c r="K6" s="2"/>
    </row>
    <row r="7" spans="1:11" ht="19">
      <c r="A7" s="23">
        <v>5</v>
      </c>
      <c r="B7" s="4">
        <v>10.388199999999999</v>
      </c>
      <c r="C7" s="10">
        <v>12.5105</v>
      </c>
      <c r="E7" s="2"/>
      <c r="F7" s="2"/>
      <c r="G7" s="2"/>
      <c r="H7" s="2"/>
      <c r="I7" s="2"/>
      <c r="J7" s="2"/>
      <c r="K7" s="2"/>
    </row>
    <row r="8" spans="1:11" ht="19">
      <c r="A8" s="23">
        <v>6</v>
      </c>
      <c r="B8" s="4">
        <v>10.9405</v>
      </c>
      <c r="C8" s="10">
        <v>12.4854</v>
      </c>
      <c r="E8" s="2"/>
      <c r="F8" s="2"/>
      <c r="G8" s="2"/>
      <c r="H8" s="2"/>
      <c r="I8" s="2"/>
      <c r="J8" s="2"/>
      <c r="K8" s="2"/>
    </row>
    <row r="9" spans="1:11" ht="19">
      <c r="A9" s="23">
        <v>7</v>
      </c>
      <c r="B9" s="4">
        <v>6.9676</v>
      </c>
      <c r="C9" s="10">
        <v>8.6503999999999994</v>
      </c>
      <c r="E9" s="2"/>
      <c r="F9" s="2"/>
      <c r="G9" s="2"/>
      <c r="H9" s="2"/>
      <c r="I9" s="2"/>
      <c r="J9" s="2"/>
      <c r="K9" s="2"/>
    </row>
    <row r="10" spans="1:11" ht="19">
      <c r="A10" s="23">
        <v>8</v>
      </c>
      <c r="B10" s="4">
        <v>11.427199999999999</v>
      </c>
      <c r="C10" s="10">
        <v>13.805999999999999</v>
      </c>
      <c r="E10" s="2"/>
      <c r="F10" s="2"/>
      <c r="G10" s="2"/>
      <c r="H10" s="2"/>
      <c r="I10" s="2"/>
      <c r="J10" s="2"/>
      <c r="K10" s="2"/>
    </row>
    <row r="11" spans="1:11" ht="19">
      <c r="A11" s="23">
        <v>9</v>
      </c>
      <c r="B11" s="4">
        <v>5.1516000000000002</v>
      </c>
      <c r="C11" s="10">
        <v>12.535500000000001</v>
      </c>
      <c r="E11" s="2"/>
      <c r="F11" s="2"/>
      <c r="G11" s="2"/>
      <c r="H11" s="2"/>
      <c r="I11" s="2"/>
      <c r="J11" s="2"/>
      <c r="K11" s="2"/>
    </row>
    <row r="12" spans="1:11" ht="19">
      <c r="A12" s="23">
        <v>10</v>
      </c>
      <c r="B12" s="4">
        <v>6.8841000000000001</v>
      </c>
      <c r="C12" s="10">
        <v>11.3348</v>
      </c>
      <c r="E12" s="2"/>
      <c r="F12" s="2"/>
      <c r="G12" s="2"/>
      <c r="H12" s="2"/>
      <c r="I12" s="2"/>
      <c r="J12" s="2"/>
      <c r="K12" s="2"/>
    </row>
    <row r="13" spans="1:11" ht="19">
      <c r="A13" s="23">
        <v>11</v>
      </c>
      <c r="B13" s="4">
        <v>3.5209999999999999</v>
      </c>
      <c r="C13" s="10">
        <v>6.38103</v>
      </c>
      <c r="E13" s="2"/>
      <c r="F13" s="2"/>
      <c r="G13" s="2"/>
      <c r="H13" s="2"/>
      <c r="I13" s="2"/>
      <c r="J13" s="2"/>
      <c r="K13" s="2"/>
    </row>
    <row r="14" spans="1:11" ht="19">
      <c r="A14" s="23">
        <v>12</v>
      </c>
      <c r="B14" s="4">
        <v>4.2953099999999997</v>
      </c>
      <c r="C14" s="10">
        <v>7.3075299999999999</v>
      </c>
      <c r="E14" s="2"/>
      <c r="F14" s="2"/>
      <c r="H14" s="2"/>
    </row>
    <row r="15" spans="1:11" ht="19">
      <c r="A15" s="23">
        <v>13</v>
      </c>
      <c r="B15" s="4">
        <v>14.592829999999999</v>
      </c>
      <c r="C15" s="10">
        <v>5.3810029999999998</v>
      </c>
      <c r="E15" s="2"/>
      <c r="F15" s="2"/>
      <c r="H15" s="2"/>
    </row>
    <row r="16" spans="1:11" ht="19">
      <c r="A16" s="23">
        <v>14</v>
      </c>
      <c r="B16" s="4">
        <v>8.3908400000000007</v>
      </c>
      <c r="C16" s="10">
        <v>14.38205</v>
      </c>
      <c r="E16" s="2"/>
      <c r="F16" s="2"/>
      <c r="H16" s="2"/>
    </row>
    <row r="17" spans="1:10" ht="19">
      <c r="A17" s="23">
        <v>15</v>
      </c>
      <c r="B17" s="4">
        <v>2.4802300000000002</v>
      </c>
      <c r="C17" s="10">
        <v>19.430285000000001</v>
      </c>
      <c r="E17" s="2"/>
      <c r="F17" s="2"/>
      <c r="G17" s="2"/>
      <c r="H17" s="2"/>
    </row>
    <row r="18" spans="1:10" ht="19">
      <c r="A18" s="23">
        <v>16</v>
      </c>
      <c r="B18" s="4">
        <v>10.589320000000001</v>
      </c>
      <c r="C18" s="10">
        <v>21.803249999999998</v>
      </c>
      <c r="E18" s="2"/>
      <c r="F18" s="2"/>
      <c r="G18" s="2"/>
      <c r="H18" s="2"/>
    </row>
    <row r="19" spans="1:10" ht="19">
      <c r="A19" s="23">
        <v>17</v>
      </c>
      <c r="B19" s="4">
        <v>11.37593</v>
      </c>
      <c r="C19" s="10">
        <v>16.379930000000002</v>
      </c>
      <c r="E19" s="2"/>
      <c r="F19" s="2"/>
      <c r="G19" s="2"/>
      <c r="H19" s="2"/>
    </row>
    <row r="20" spans="1:10" ht="19">
      <c r="A20" s="23">
        <v>18</v>
      </c>
      <c r="B20" s="4">
        <v>8.3812040000000003</v>
      </c>
      <c r="C20" s="10">
        <v>15.4742</v>
      </c>
      <c r="E20" s="2"/>
      <c r="F20" s="2"/>
      <c r="G20" s="2"/>
    </row>
    <row r="21" spans="1:10" ht="19">
      <c r="A21" s="23">
        <v>19</v>
      </c>
      <c r="B21" s="4">
        <v>5.79603</v>
      </c>
      <c r="C21" s="10">
        <v>14.373290000000001</v>
      </c>
      <c r="E21" s="2"/>
      <c r="F21" s="2"/>
      <c r="G21" s="2"/>
    </row>
    <row r="22" spans="1:10" ht="19">
      <c r="A22" s="23">
        <v>20</v>
      </c>
      <c r="B22" s="4">
        <v>8.4720300000000002</v>
      </c>
      <c r="C22" s="10">
        <v>14.483000000000001</v>
      </c>
      <c r="E22" s="2"/>
      <c r="F22" s="2"/>
      <c r="G22" s="2"/>
      <c r="J22" s="2"/>
    </row>
    <row r="23" spans="1:10" ht="19">
      <c r="A23" s="23" t="s">
        <v>27</v>
      </c>
      <c r="B23" s="4">
        <f>AVERAGE(B3:B22)</f>
        <v>7.7837911999999987</v>
      </c>
      <c r="C23" s="10">
        <f>AVERAGE(C3:C22)</f>
        <v>13.405838399999999</v>
      </c>
      <c r="E23" s="2"/>
      <c r="F23" s="2"/>
      <c r="G23" s="2"/>
    </row>
    <row r="24" spans="1:10" ht="19">
      <c r="A24" s="23" t="s">
        <v>13</v>
      </c>
      <c r="B24" s="4">
        <f>STDEV(B3:B22)</f>
        <v>3.6091455967209027</v>
      </c>
      <c r="C24" s="10">
        <f>STDEV(C3:C22)</f>
        <v>4.8910893618408577</v>
      </c>
      <c r="E24" s="2"/>
      <c r="F24" s="2"/>
      <c r="G24" s="2"/>
    </row>
    <row r="25" spans="1:10" ht="19">
      <c r="A25" s="23" t="s">
        <v>14</v>
      </c>
      <c r="B25" s="4">
        <f>B24/SQRT(COUNT(B3:B22))</f>
        <v>0.80702948949619802</v>
      </c>
      <c r="C25" s="10">
        <f>C24/SQRT(COUNT(C3:C22))</f>
        <v>1.0936808297102223</v>
      </c>
      <c r="E25" s="2"/>
      <c r="G25" s="2"/>
    </row>
    <row r="26" spans="1:10" ht="19">
      <c r="A26" s="24" t="s">
        <v>73</v>
      </c>
      <c r="B26" s="13"/>
      <c r="C26" s="14" t="s">
        <v>75</v>
      </c>
      <c r="E26" s="2"/>
      <c r="G26" s="2"/>
    </row>
    <row r="27" spans="1:10" ht="19">
      <c r="B27" s="2"/>
      <c r="E27" s="2"/>
      <c r="G27" s="2"/>
    </row>
    <row r="28" spans="1:10" ht="19">
      <c r="B28" s="2"/>
      <c r="E28" s="2"/>
      <c r="G28" s="2"/>
    </row>
    <row r="29" spans="1:10" ht="19">
      <c r="B29" s="2"/>
      <c r="E29" s="2"/>
      <c r="G29" s="2"/>
    </row>
    <row r="30" spans="1:10" ht="19">
      <c r="B30" s="2"/>
      <c r="E30" s="2"/>
      <c r="G30" s="2"/>
    </row>
    <row r="31" spans="1:10" ht="19">
      <c r="B31" s="2"/>
      <c r="E31" s="2"/>
    </row>
    <row r="32" spans="1:10" ht="19">
      <c r="B32" s="2"/>
      <c r="E32" s="2"/>
    </row>
    <row r="33" spans="2:5" ht="19">
      <c r="B33" s="2"/>
      <c r="E33" s="2"/>
    </row>
    <row r="34" spans="2:5" ht="19">
      <c r="B34" s="2"/>
      <c r="E34" s="2"/>
    </row>
    <row r="35" spans="2:5" ht="19">
      <c r="B35" s="2"/>
      <c r="E35" s="2"/>
    </row>
    <row r="36" spans="2:5" ht="19">
      <c r="B36" s="2"/>
      <c r="E36" s="2"/>
    </row>
    <row r="37" spans="2:5" ht="19">
      <c r="B37" s="2"/>
      <c r="E37" s="2"/>
    </row>
    <row r="38" spans="2:5" ht="19">
      <c r="B38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566-F4B1-514E-8A51-D80F2F424EEF}">
  <dimension ref="A1:I10"/>
  <sheetViews>
    <sheetView zoomScale="156" workbookViewId="0">
      <selection activeCell="B1" sqref="B1:B1048576"/>
    </sheetView>
  </sheetViews>
  <sheetFormatPr baseColWidth="10" defaultRowHeight="19"/>
  <cols>
    <col min="1" max="1" width="16.6640625" style="51" customWidth="1"/>
    <col min="2" max="2" width="32.83203125" style="51" customWidth="1"/>
    <col min="3" max="4" width="10.83203125" style="51"/>
    <col min="5" max="7" width="13.1640625" style="51" bestFit="1" customWidth="1"/>
    <col min="8" max="8" width="10.83203125" style="51"/>
    <col min="9" max="9" width="11" style="51" bestFit="1" customWidth="1"/>
    <col min="10" max="16384" width="10.83203125" style="51"/>
  </cols>
  <sheetData>
    <row r="1" spans="1:9" s="51" customFormat="1">
      <c r="A1" s="183" t="s">
        <v>379</v>
      </c>
      <c r="B1" s="183" t="s">
        <v>380</v>
      </c>
      <c r="C1" s="183" t="s">
        <v>381</v>
      </c>
      <c r="D1" s="183" t="s">
        <v>382</v>
      </c>
      <c r="E1" s="183" t="s">
        <v>383</v>
      </c>
      <c r="F1" s="183" t="s">
        <v>384</v>
      </c>
      <c r="G1" s="183" t="s">
        <v>385</v>
      </c>
      <c r="H1" s="183" t="s">
        <v>386</v>
      </c>
      <c r="I1" s="183" t="s">
        <v>387</v>
      </c>
    </row>
    <row r="2" spans="1:9" s="51" customFormat="1">
      <c r="A2" s="183" t="s">
        <v>334</v>
      </c>
      <c r="B2" s="183" t="s">
        <v>335</v>
      </c>
      <c r="C2" s="183" t="s">
        <v>336</v>
      </c>
      <c r="D2" s="183" t="s">
        <v>337</v>
      </c>
      <c r="E2" s="184">
        <v>6.5200000000000003E-60</v>
      </c>
      <c r="F2" s="184">
        <v>1.9900000000000001E-57</v>
      </c>
      <c r="G2" s="184">
        <v>1.2900000000000001E-57</v>
      </c>
      <c r="H2" s="183" t="s">
        <v>338</v>
      </c>
      <c r="I2" s="183">
        <v>179</v>
      </c>
    </row>
    <row r="3" spans="1:9" s="51" customFormat="1">
      <c r="A3" s="183" t="s">
        <v>339</v>
      </c>
      <c r="B3" s="183" t="s">
        <v>340</v>
      </c>
      <c r="C3" s="183" t="s">
        <v>341</v>
      </c>
      <c r="D3" s="183" t="s">
        <v>342</v>
      </c>
      <c r="E3" s="184">
        <v>4.6599999999999999E-65</v>
      </c>
      <c r="F3" s="184">
        <v>2.84E-62</v>
      </c>
      <c r="G3" s="184">
        <v>1.84E-62</v>
      </c>
      <c r="H3" s="183" t="s">
        <v>343</v>
      </c>
      <c r="I3" s="183">
        <v>176</v>
      </c>
    </row>
    <row r="4" spans="1:9" s="51" customFormat="1">
      <c r="A4" s="183" t="s">
        <v>344</v>
      </c>
      <c r="B4" s="183" t="s">
        <v>345</v>
      </c>
      <c r="C4" s="183" t="s">
        <v>346</v>
      </c>
      <c r="D4" s="183" t="s">
        <v>347</v>
      </c>
      <c r="E4" s="184">
        <v>5.7299999999999999E-39</v>
      </c>
      <c r="F4" s="184">
        <v>4.3700000000000003E-37</v>
      </c>
      <c r="G4" s="184">
        <v>2.8400000000000001E-37</v>
      </c>
      <c r="H4" s="183" t="s">
        <v>348</v>
      </c>
      <c r="I4" s="183">
        <v>152</v>
      </c>
    </row>
    <row r="5" spans="1:9" s="51" customFormat="1">
      <c r="A5" s="183" t="s">
        <v>349</v>
      </c>
      <c r="B5" s="183" t="s">
        <v>350</v>
      </c>
      <c r="C5" s="183" t="s">
        <v>351</v>
      </c>
      <c r="D5" s="183" t="s">
        <v>352</v>
      </c>
      <c r="E5" s="184">
        <v>5.8399999999999999E-47</v>
      </c>
      <c r="F5" s="184">
        <v>7.1099999999999995E-45</v>
      </c>
      <c r="G5" s="184">
        <v>4.62E-45</v>
      </c>
      <c r="H5" s="183" t="s">
        <v>353</v>
      </c>
      <c r="I5" s="183">
        <v>100</v>
      </c>
    </row>
    <row r="6" spans="1:9" s="51" customFormat="1">
      <c r="A6" s="183" t="s">
        <v>354</v>
      </c>
      <c r="B6" s="183" t="s">
        <v>355</v>
      </c>
      <c r="C6" s="183" t="s">
        <v>356</v>
      </c>
      <c r="D6" s="183" t="s">
        <v>357</v>
      </c>
      <c r="E6" s="184">
        <v>1.53E-51</v>
      </c>
      <c r="F6" s="184">
        <v>3.1099999999999999E-49</v>
      </c>
      <c r="G6" s="184">
        <v>2.02E-49</v>
      </c>
      <c r="H6" s="183" t="s">
        <v>358</v>
      </c>
      <c r="I6" s="183">
        <v>89</v>
      </c>
    </row>
    <row r="7" spans="1:9" s="51" customFormat="1">
      <c r="A7" s="183" t="s">
        <v>359</v>
      </c>
      <c r="B7" s="183" t="s">
        <v>360</v>
      </c>
      <c r="C7" s="183" t="s">
        <v>361</v>
      </c>
      <c r="D7" s="183" t="s">
        <v>362</v>
      </c>
      <c r="E7" s="184">
        <v>2.71E-43</v>
      </c>
      <c r="F7" s="184">
        <v>2.7500000000000001E-41</v>
      </c>
      <c r="G7" s="184">
        <v>1.79E-41</v>
      </c>
      <c r="H7" s="183" t="s">
        <v>363</v>
      </c>
      <c r="I7" s="183">
        <v>68</v>
      </c>
    </row>
    <row r="8" spans="1:9" s="51" customFormat="1">
      <c r="A8" s="183" t="s">
        <v>364</v>
      </c>
      <c r="B8" s="183" t="s">
        <v>365</v>
      </c>
      <c r="C8" s="183" t="s">
        <v>366</v>
      </c>
      <c r="D8" s="183" t="s">
        <v>367</v>
      </c>
      <c r="E8" s="184">
        <v>3.8699999999999998E-38</v>
      </c>
      <c r="F8" s="184">
        <v>2.6200000000000001E-36</v>
      </c>
      <c r="G8" s="184">
        <v>1.7000000000000001E-36</v>
      </c>
      <c r="H8" s="183" t="s">
        <v>368</v>
      </c>
      <c r="I8" s="183">
        <v>59</v>
      </c>
    </row>
    <row r="9" spans="1:9" s="51" customFormat="1">
      <c r="A9" s="183" t="s">
        <v>369</v>
      </c>
      <c r="B9" s="183" t="s">
        <v>370</v>
      </c>
      <c r="C9" s="183" t="s">
        <v>371</v>
      </c>
      <c r="D9" s="183" t="s">
        <v>372</v>
      </c>
      <c r="E9" s="184">
        <v>2.1899999999999999E-41</v>
      </c>
      <c r="F9" s="184">
        <v>1.9099999999999999E-39</v>
      </c>
      <c r="G9" s="184">
        <v>1.24E-39</v>
      </c>
      <c r="H9" s="183" t="s">
        <v>373</v>
      </c>
      <c r="I9" s="183">
        <v>58</v>
      </c>
    </row>
    <row r="10" spans="1:9" s="51" customFormat="1">
      <c r="A10" s="183" t="s">
        <v>374</v>
      </c>
      <c r="B10" s="183" t="s">
        <v>375</v>
      </c>
      <c r="C10" s="183" t="s">
        <v>376</v>
      </c>
      <c r="D10" s="183" t="s">
        <v>377</v>
      </c>
      <c r="E10" s="184">
        <v>1.03E-37</v>
      </c>
      <c r="F10" s="184">
        <v>6.2700000000000003E-36</v>
      </c>
      <c r="G10" s="184">
        <v>4.0699999999999997E-36</v>
      </c>
      <c r="H10" s="183" t="s">
        <v>378</v>
      </c>
      <c r="I10" s="183">
        <v>55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9016-EB67-CB4C-B7AA-EB458EC9A2DA}">
  <dimension ref="A1:N11"/>
  <sheetViews>
    <sheetView zoomScale="181" workbookViewId="0">
      <selection activeCell="E17" sqref="E17"/>
    </sheetView>
  </sheetViews>
  <sheetFormatPr baseColWidth="10" defaultRowHeight="19"/>
  <cols>
    <col min="1" max="1" width="14.1640625" style="103" customWidth="1"/>
    <col min="2" max="2" width="25.1640625" style="103" customWidth="1"/>
    <col min="3" max="4" width="10.83203125" style="103"/>
    <col min="5" max="7" width="11.6640625" style="103" bestFit="1" customWidth="1"/>
    <col min="8" max="8" width="10.83203125" style="103"/>
    <col min="9" max="9" width="11" style="103" bestFit="1" customWidth="1"/>
    <col min="10" max="16384" width="10.83203125" style="103"/>
  </cols>
  <sheetData>
    <row r="1" spans="1:14">
      <c r="A1" s="51" t="s">
        <v>379</v>
      </c>
      <c r="B1" s="51" t="s">
        <v>380</v>
      </c>
      <c r="C1" s="51" t="s">
        <v>381</v>
      </c>
      <c r="D1" s="51" t="s">
        <v>382</v>
      </c>
      <c r="E1" s="51" t="s">
        <v>383</v>
      </c>
      <c r="F1" s="51" t="s">
        <v>384</v>
      </c>
      <c r="G1" s="51" t="s">
        <v>385</v>
      </c>
      <c r="H1" s="51" t="s">
        <v>386</v>
      </c>
      <c r="I1" s="51" t="s">
        <v>387</v>
      </c>
      <c r="J1" s="185"/>
      <c r="K1" s="185"/>
      <c r="L1" s="185"/>
      <c r="M1" s="185"/>
      <c r="N1" s="185"/>
    </row>
    <row r="2" spans="1:14">
      <c r="A2" s="183" t="s">
        <v>433</v>
      </c>
      <c r="B2" s="183" t="s">
        <v>434</v>
      </c>
      <c r="C2" s="183" t="s">
        <v>435</v>
      </c>
      <c r="D2" s="183" t="s">
        <v>436</v>
      </c>
      <c r="E2" s="184">
        <v>2.1600000000000002E-28</v>
      </c>
      <c r="F2" s="184">
        <v>3.2899999999999999E-26</v>
      </c>
      <c r="G2" s="184">
        <v>1.9699999999999999E-26</v>
      </c>
      <c r="H2" s="183" t="s">
        <v>437</v>
      </c>
      <c r="I2" s="183">
        <v>105</v>
      </c>
      <c r="J2" s="186"/>
      <c r="K2" s="186"/>
      <c r="L2" s="186"/>
      <c r="M2" s="186"/>
      <c r="N2" s="186"/>
    </row>
    <row r="3" spans="1:14">
      <c r="A3" s="183" t="s">
        <v>418</v>
      </c>
      <c r="B3" s="183" t="s">
        <v>419</v>
      </c>
      <c r="C3" s="183" t="s">
        <v>420</v>
      </c>
      <c r="D3" s="183" t="s">
        <v>421</v>
      </c>
      <c r="E3" s="184">
        <v>2.9099999999999999E-31</v>
      </c>
      <c r="F3" s="184">
        <v>8.8699999999999999E-29</v>
      </c>
      <c r="G3" s="184">
        <v>5.3300000000000002E-29</v>
      </c>
      <c r="H3" s="183" t="s">
        <v>422</v>
      </c>
      <c r="I3" s="183">
        <v>79</v>
      </c>
      <c r="J3" s="186"/>
      <c r="K3" s="186"/>
      <c r="L3" s="186"/>
      <c r="M3" s="186"/>
      <c r="N3" s="186"/>
    </row>
    <row r="4" spans="1:14">
      <c r="A4" s="183" t="s">
        <v>413</v>
      </c>
      <c r="B4" s="183" t="s">
        <v>414</v>
      </c>
      <c r="C4" s="183" t="s">
        <v>415</v>
      </c>
      <c r="D4" s="183" t="s">
        <v>416</v>
      </c>
      <c r="E4" s="184">
        <v>2.4199999999999999E-5</v>
      </c>
      <c r="F4" s="183">
        <v>1.9463025718781699E-4</v>
      </c>
      <c r="G4" s="183">
        <v>1.16878911995445E-4</v>
      </c>
      <c r="H4" s="183" t="s">
        <v>417</v>
      </c>
      <c r="I4" s="183">
        <v>34</v>
      </c>
      <c r="J4" s="186"/>
      <c r="K4" s="186"/>
      <c r="L4" s="186"/>
      <c r="M4" s="186"/>
      <c r="N4" s="186"/>
    </row>
    <row r="5" spans="1:14">
      <c r="A5" s="183" t="s">
        <v>423</v>
      </c>
      <c r="B5" s="183" t="s">
        <v>424</v>
      </c>
      <c r="C5" s="183" t="s">
        <v>425</v>
      </c>
      <c r="D5" s="183" t="s">
        <v>426</v>
      </c>
      <c r="E5" s="184">
        <v>1.4399999999999999E-5</v>
      </c>
      <c r="F5" s="183">
        <v>1.25634856714866E-4</v>
      </c>
      <c r="G5" s="184">
        <v>7.5400000000000003E-5</v>
      </c>
      <c r="H5" s="183" t="s">
        <v>427</v>
      </c>
      <c r="I5" s="183">
        <v>29</v>
      </c>
      <c r="J5" s="186"/>
      <c r="K5" s="186"/>
      <c r="L5" s="186"/>
      <c r="M5" s="186"/>
      <c r="N5" s="186"/>
    </row>
    <row r="6" spans="1:14">
      <c r="A6" s="183" t="s">
        <v>408</v>
      </c>
      <c r="B6" s="183" t="s">
        <v>409</v>
      </c>
      <c r="C6" s="183" t="s">
        <v>410</v>
      </c>
      <c r="D6" s="183" t="s">
        <v>411</v>
      </c>
      <c r="E6" s="184">
        <v>7.1900000000000002E-7</v>
      </c>
      <c r="F6" s="184">
        <v>9.9599999999999995E-6</v>
      </c>
      <c r="G6" s="184">
        <v>5.9800000000000003E-6</v>
      </c>
      <c r="H6" s="183" t="s">
        <v>412</v>
      </c>
      <c r="I6" s="183">
        <v>27</v>
      </c>
      <c r="J6" s="186"/>
      <c r="K6" s="186"/>
      <c r="L6" s="186"/>
      <c r="M6" s="186"/>
      <c r="N6" s="186"/>
    </row>
    <row r="7" spans="1:14">
      <c r="A7" s="183" t="s">
        <v>388</v>
      </c>
      <c r="B7" s="183" t="s">
        <v>389</v>
      </c>
      <c r="C7" s="183" t="s">
        <v>390</v>
      </c>
      <c r="D7" s="183" t="s">
        <v>391</v>
      </c>
      <c r="E7" s="184">
        <v>3.96E-5</v>
      </c>
      <c r="F7" s="183">
        <v>2.94936501267826E-4</v>
      </c>
      <c r="G7" s="183">
        <v>1.7711458574841001E-4</v>
      </c>
      <c r="H7" s="183" t="s">
        <v>392</v>
      </c>
      <c r="I7" s="183">
        <v>25</v>
      </c>
      <c r="J7" s="186"/>
      <c r="K7" s="186"/>
      <c r="L7" s="186"/>
      <c r="M7" s="186"/>
      <c r="N7" s="186"/>
    </row>
    <row r="8" spans="1:14">
      <c r="A8" s="183" t="s">
        <v>393</v>
      </c>
      <c r="B8" s="183" t="s">
        <v>394</v>
      </c>
      <c r="C8" s="183" t="s">
        <v>395</v>
      </c>
      <c r="D8" s="183" t="s">
        <v>396</v>
      </c>
      <c r="E8" s="184">
        <v>8.1300000000000004E-14</v>
      </c>
      <c r="F8" s="184">
        <v>3.1000000000000001E-12</v>
      </c>
      <c r="G8" s="184">
        <v>1.8600000000000002E-12</v>
      </c>
      <c r="H8" s="183" t="s">
        <v>397</v>
      </c>
      <c r="I8" s="183">
        <v>24</v>
      </c>
      <c r="J8" s="186"/>
      <c r="K8" s="186"/>
      <c r="L8" s="186"/>
      <c r="M8" s="186"/>
      <c r="N8" s="186"/>
    </row>
    <row r="9" spans="1:14">
      <c r="A9" s="183" t="s">
        <v>403</v>
      </c>
      <c r="B9" s="183" t="s">
        <v>404</v>
      </c>
      <c r="C9" s="183" t="s">
        <v>405</v>
      </c>
      <c r="D9" s="183" t="s">
        <v>406</v>
      </c>
      <c r="E9" s="184">
        <v>6.7100000000000001E-7</v>
      </c>
      <c r="F9" s="184">
        <v>9.7499999999999998E-6</v>
      </c>
      <c r="G9" s="184">
        <v>5.8599999999999998E-6</v>
      </c>
      <c r="H9" s="183" t="s">
        <v>407</v>
      </c>
      <c r="I9" s="183">
        <v>23</v>
      </c>
      <c r="J9" s="186"/>
      <c r="K9" s="186"/>
      <c r="L9" s="186"/>
      <c r="M9" s="186"/>
      <c r="N9" s="186"/>
    </row>
    <row r="10" spans="1:14">
      <c r="A10" s="183" t="s">
        <v>428</v>
      </c>
      <c r="B10" s="183" t="s">
        <v>429</v>
      </c>
      <c r="C10" s="183" t="s">
        <v>430</v>
      </c>
      <c r="D10" s="183" t="s">
        <v>431</v>
      </c>
      <c r="E10" s="184">
        <v>3.2499999999999997E-5</v>
      </c>
      <c r="F10" s="183">
        <v>2.47646276363293E-4</v>
      </c>
      <c r="G10" s="183">
        <v>1.4871596923973399E-4</v>
      </c>
      <c r="H10" s="183" t="s">
        <v>432</v>
      </c>
      <c r="I10" s="183">
        <v>21</v>
      </c>
      <c r="J10" s="186"/>
      <c r="K10" s="186"/>
      <c r="L10" s="186"/>
      <c r="M10" s="186"/>
      <c r="N10" s="186"/>
    </row>
    <row r="11" spans="1:14">
      <c r="A11" s="183" t="s">
        <v>398</v>
      </c>
      <c r="B11" s="183" t="s">
        <v>399</v>
      </c>
      <c r="C11" s="183" t="s">
        <v>400</v>
      </c>
      <c r="D11" s="183" t="s">
        <v>401</v>
      </c>
      <c r="E11" s="184">
        <v>2.2500000000000001E-5</v>
      </c>
      <c r="F11" s="183">
        <v>1.85234159523111E-4</v>
      </c>
      <c r="G11" s="183">
        <v>1.11236389152791E-4</v>
      </c>
      <c r="H11" s="183" t="s">
        <v>402</v>
      </c>
      <c r="I11" s="183">
        <v>20</v>
      </c>
      <c r="J11" s="186"/>
      <c r="K11" s="186"/>
      <c r="L11" s="186"/>
      <c r="M11" s="186"/>
      <c r="N11" s="18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B3A-C07E-444A-BF01-66A73FBDF723}">
  <sheetPr codeName="Sheet3"/>
  <dimension ref="B1:H20"/>
  <sheetViews>
    <sheetView topLeftCell="B1" workbookViewId="0">
      <selection activeCell="B24" sqref="B24"/>
    </sheetView>
  </sheetViews>
  <sheetFormatPr baseColWidth="10" defaultRowHeight="16"/>
  <cols>
    <col min="7" max="7" width="20.6640625" customWidth="1"/>
    <col min="8" max="8" width="25.83203125" customWidth="1"/>
  </cols>
  <sheetData>
    <row r="1" spans="2:8" ht="19">
      <c r="B1" s="4" t="s">
        <v>181</v>
      </c>
      <c r="C1" s="4" t="s">
        <v>166</v>
      </c>
    </row>
    <row r="2" spans="2:8" ht="19">
      <c r="B2" s="118"/>
      <c r="C2" s="161" t="s">
        <v>0</v>
      </c>
      <c r="D2" s="161"/>
      <c r="E2" s="161"/>
      <c r="F2" s="25" t="s">
        <v>12</v>
      </c>
      <c r="G2" s="25" t="s">
        <v>36</v>
      </c>
      <c r="H2" s="26" t="s">
        <v>14</v>
      </c>
    </row>
    <row r="3" spans="2:8" ht="19">
      <c r="B3" s="90" t="s">
        <v>163</v>
      </c>
      <c r="C3" s="4">
        <v>0.49173028583975997</v>
      </c>
      <c r="D3" s="4">
        <v>0.27868928815638</v>
      </c>
      <c r="E3" s="4">
        <v>0.21802354246149</v>
      </c>
      <c r="F3" s="4">
        <f>AVERAGE(C3:E3)</f>
        <v>0.32948103881920998</v>
      </c>
      <c r="G3" s="4">
        <f>STDEV(C3:E3)</f>
        <v>0.14374872797430541</v>
      </c>
      <c r="H3" s="10">
        <f>G3/SQRT(COUNT(C3:E3))</f>
        <v>8.2993366791631523E-2</v>
      </c>
    </row>
    <row r="4" spans="2:8" ht="19">
      <c r="B4" s="90" t="s">
        <v>164</v>
      </c>
      <c r="C4" s="4">
        <v>0.11205781441364</v>
      </c>
      <c r="D4" s="4">
        <v>0.145626475728306</v>
      </c>
      <c r="E4" s="4">
        <v>0.22631982595760999</v>
      </c>
      <c r="F4" s="4">
        <f>AVERAGE(C4:E4)</f>
        <v>0.16133470536651864</v>
      </c>
      <c r="G4" s="4">
        <f>STDEV(C4:E4)</f>
        <v>5.8728299645858177E-2</v>
      </c>
      <c r="H4" s="10">
        <f>G4/SQRT(COUNT(C4:E4))</f>
        <v>3.3906799609585224E-2</v>
      </c>
    </row>
    <row r="5" spans="2:8" ht="19">
      <c r="B5" s="90" t="s">
        <v>165</v>
      </c>
      <c r="C5" s="4">
        <v>2.7916374883353101</v>
      </c>
      <c r="D5" s="4">
        <v>3.8835378892533701</v>
      </c>
      <c r="E5" s="4">
        <v>0.97654391834266996</v>
      </c>
      <c r="F5" s="4">
        <f>AVERAGE(C5:E5)</f>
        <v>2.5505730986437833</v>
      </c>
      <c r="G5" s="4">
        <f>STDEV(C5:E5)</f>
        <v>1.4684132649601076</v>
      </c>
      <c r="H5" s="10">
        <f>G5/SQRT(COUNT(C5:E5))</f>
        <v>0.84778879380633543</v>
      </c>
    </row>
    <row r="6" spans="2:8" ht="19">
      <c r="B6" s="91" t="s">
        <v>109</v>
      </c>
      <c r="C6" s="13">
        <v>1.06664174921358</v>
      </c>
      <c r="D6" s="13">
        <v>3.1103190279414799</v>
      </c>
      <c r="E6" s="13">
        <v>2.5813185124828899</v>
      </c>
      <c r="F6" s="13">
        <f>AVERAGE(C6:E6)</f>
        <v>2.2527597632126497</v>
      </c>
      <c r="G6" s="13">
        <f>STDEV(C6:E6)</f>
        <v>1.0607154866827799</v>
      </c>
      <c r="H6" s="14">
        <f>G6/SQRT(COUNT(C6:E6))</f>
        <v>0.61240437176990792</v>
      </c>
    </row>
    <row r="9" spans="2:8" ht="19">
      <c r="B9" s="118"/>
      <c r="C9" s="161" t="s">
        <v>1</v>
      </c>
      <c r="D9" s="161"/>
      <c r="E9" s="161"/>
      <c r="F9" s="25" t="s">
        <v>12</v>
      </c>
      <c r="G9" s="25" t="s">
        <v>36</v>
      </c>
      <c r="H9" s="26" t="s">
        <v>14</v>
      </c>
    </row>
    <row r="10" spans="2:8" ht="19">
      <c r="B10" s="90" t="s">
        <v>163</v>
      </c>
      <c r="C10" s="4">
        <v>2.3082183175564399E-2</v>
      </c>
      <c r="D10" s="4">
        <v>1.3246309089176201E-2</v>
      </c>
      <c r="E10" s="4">
        <v>0.108240378594002</v>
      </c>
      <c r="F10" s="4">
        <f>AVERAGE(C10:E10)</f>
        <v>4.8189623619580867E-2</v>
      </c>
      <c r="G10" s="4">
        <f>STDEV(C10:E10)</f>
        <v>5.2237495963237887E-2</v>
      </c>
      <c r="H10" s="10">
        <f>G10/SQRT(COUNT(C10:E10))</f>
        <v>3.0159332356167384E-2</v>
      </c>
    </row>
    <row r="11" spans="2:8" ht="19">
      <c r="B11" s="90" t="s">
        <v>164</v>
      </c>
      <c r="C11" s="4">
        <v>6.2004644616277999E-2</v>
      </c>
      <c r="D11" s="4">
        <v>5.2687206882828297E-2</v>
      </c>
      <c r="E11" s="4">
        <v>2.7019838908969598E-2</v>
      </c>
      <c r="F11" s="4">
        <f>AVERAGE(C11:E11)</f>
        <v>4.72372301360253E-2</v>
      </c>
      <c r="G11" s="4">
        <f>STDEV(C11:E11)</f>
        <v>1.811797015396726E-2</v>
      </c>
      <c r="H11" s="10">
        <f>G11/SQRT(COUNT(C11:E11))</f>
        <v>1.0460414945562603E-2</v>
      </c>
    </row>
    <row r="12" spans="2:8" ht="19">
      <c r="B12" s="90" t="s">
        <v>165</v>
      </c>
      <c r="C12" s="4">
        <v>0.450142610652842</v>
      </c>
      <c r="D12" s="4">
        <v>0.23516756375575901</v>
      </c>
      <c r="E12" s="4">
        <v>1.8907601407544199</v>
      </c>
      <c r="F12" s="4">
        <f>AVERAGE(C12:E12)</f>
        <v>0.85869010505434018</v>
      </c>
      <c r="G12" s="4">
        <f>STDEV(C12:E12)</f>
        <v>0.90023884977242219</v>
      </c>
      <c r="H12" s="10">
        <f>G12/SQRT(COUNT(C12:E12))</f>
        <v>0.51975314225106706</v>
      </c>
    </row>
    <row r="13" spans="2:8" ht="19">
      <c r="B13" s="91" t="s">
        <v>109</v>
      </c>
      <c r="C13" s="13">
        <v>10.633963697076201</v>
      </c>
      <c r="D13" s="13">
        <v>15.8789606073542</v>
      </c>
      <c r="E13" s="13">
        <v>8.6129999616596198</v>
      </c>
      <c r="F13" s="13">
        <f>AVERAGE(C13:E13)</f>
        <v>11.708641422030006</v>
      </c>
      <c r="G13" s="13">
        <f>STDEV(C13:E13)</f>
        <v>3.7502993461295246</v>
      </c>
      <c r="H13" s="14">
        <f>G13/SQRT(COUNT(C13:E13))</f>
        <v>2.1652363370295586</v>
      </c>
    </row>
    <row r="16" spans="2:8" ht="19">
      <c r="B16" s="118"/>
      <c r="C16" s="161" t="s">
        <v>2</v>
      </c>
      <c r="D16" s="161"/>
      <c r="E16" s="161"/>
      <c r="F16" s="25" t="s">
        <v>12</v>
      </c>
      <c r="G16" s="25" t="s">
        <v>36</v>
      </c>
      <c r="H16" s="26" t="s">
        <v>14</v>
      </c>
    </row>
    <row r="17" spans="2:8" ht="19">
      <c r="B17" s="90" t="s">
        <v>163</v>
      </c>
      <c r="C17" s="4">
        <v>8.8691533929522004E-2</v>
      </c>
      <c r="D17" s="4">
        <v>4.4763143354379101E-2</v>
      </c>
      <c r="E17" s="4">
        <v>0.56220000000000003</v>
      </c>
      <c r="F17" s="4">
        <f>AVERAGE(C17:E17)</f>
        <v>0.23188489242796706</v>
      </c>
      <c r="G17" s="4">
        <f>STDEV(C17:E17)</f>
        <v>0.28690325650360499</v>
      </c>
      <c r="H17" s="10">
        <f>G17/SQRT(COUNT(C17:E17))</f>
        <v>0.16564367237373659</v>
      </c>
    </row>
    <row r="18" spans="2:8" ht="19">
      <c r="B18" s="90" t="s">
        <v>164</v>
      </c>
      <c r="C18" s="4">
        <v>0.16403709941641101</v>
      </c>
      <c r="D18" s="4">
        <v>9.3640472831632196E-2</v>
      </c>
      <c r="E18" s="4">
        <v>0.192</v>
      </c>
      <c r="F18" s="4">
        <f>AVERAGE(C18:E18)</f>
        <v>0.14989252408268108</v>
      </c>
      <c r="G18" s="4">
        <f>STDEV(C18:E18)</f>
        <v>5.0682352991202891E-2</v>
      </c>
      <c r="H18" s="10">
        <f>G18/SQRT(COUNT(C18:E18))</f>
        <v>2.9261470142634624E-2</v>
      </c>
    </row>
    <row r="19" spans="2:8" ht="19">
      <c r="B19" s="90" t="s">
        <v>165</v>
      </c>
      <c r="C19" s="4">
        <v>1.25174856985321</v>
      </c>
      <c r="D19" s="4">
        <v>1.0549736724394501</v>
      </c>
      <c r="E19" s="4">
        <v>1.1429</v>
      </c>
      <c r="F19" s="4">
        <f>AVERAGE(C19:E19)</f>
        <v>1.14987408076422</v>
      </c>
      <c r="G19" s="4">
        <f>STDEV(C19:E19)</f>
        <v>9.8572655513222016E-2</v>
      </c>
      <c r="H19" s="10">
        <f>G19/SQRT(COUNT(C19:E19))</f>
        <v>5.6910949195294984E-2</v>
      </c>
    </row>
    <row r="20" spans="2:8" ht="19">
      <c r="B20" s="91" t="s">
        <v>109</v>
      </c>
      <c r="C20" s="13">
        <v>8.7805774230565099</v>
      </c>
      <c r="D20" s="13">
        <v>15.705915316115201</v>
      </c>
      <c r="E20" s="13">
        <v>4.9592992199066099</v>
      </c>
      <c r="F20" s="13">
        <f>AVERAGE(C20:E20)</f>
        <v>9.8152639863594402</v>
      </c>
      <c r="G20" s="13">
        <f>STDEV(C20:E20)</f>
        <v>5.4475105867755858</v>
      </c>
      <c r="H20" s="14">
        <f>G20/SQRT(COUNT(C20:E20))</f>
        <v>3.1451217036882206</v>
      </c>
    </row>
  </sheetData>
  <mergeCells count="3">
    <mergeCell ref="C2:E2"/>
    <mergeCell ref="C9:E9"/>
    <mergeCell ref="C16:E1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3E92-8D75-404C-9E14-8BC012A88155}">
  <dimension ref="A1:M55"/>
  <sheetViews>
    <sheetView zoomScale="99" workbookViewId="0">
      <selection activeCell="K20" sqref="K20"/>
    </sheetView>
  </sheetViews>
  <sheetFormatPr baseColWidth="10" defaultRowHeight="19"/>
  <cols>
    <col min="1" max="9" width="10.83203125" style="51"/>
    <col min="10" max="11" width="23.33203125" style="51" customWidth="1"/>
    <col min="12" max="16384" width="10.83203125" style="51"/>
  </cols>
  <sheetData>
    <row r="1" spans="1:11">
      <c r="A1" s="4" t="s">
        <v>204</v>
      </c>
      <c r="B1" s="4" t="s">
        <v>133</v>
      </c>
    </row>
    <row r="2" spans="1:11">
      <c r="A2" s="138"/>
      <c r="B2" s="139">
        <v>1</v>
      </c>
      <c r="C2" s="139">
        <v>2</v>
      </c>
      <c r="D2" s="139">
        <v>3</v>
      </c>
      <c r="E2" s="139">
        <v>4</v>
      </c>
      <c r="F2" s="139">
        <v>5</v>
      </c>
      <c r="G2" s="139">
        <v>6</v>
      </c>
      <c r="H2" s="72" t="s">
        <v>27</v>
      </c>
      <c r="I2" s="25" t="s">
        <v>13</v>
      </c>
      <c r="J2" s="26" t="s">
        <v>14</v>
      </c>
      <c r="K2" s="17"/>
    </row>
    <row r="3" spans="1:11">
      <c r="A3" s="11" t="s">
        <v>126</v>
      </c>
      <c r="B3" s="4">
        <v>1.4148499999999999</v>
      </c>
      <c r="C3" s="4">
        <v>0.80945</v>
      </c>
      <c r="D3" s="4">
        <v>1.40872</v>
      </c>
      <c r="E3" s="4">
        <v>0.70421999999999996</v>
      </c>
      <c r="F3" s="4">
        <v>0.58840999999999999</v>
      </c>
      <c r="G3" s="4">
        <v>1.07436</v>
      </c>
      <c r="H3" s="52">
        <f>AVERAGE(B3:G3)</f>
        <v>1.0000016666666667</v>
      </c>
      <c r="I3" s="52">
        <f>STDEV(B3:G3)</f>
        <v>0.35717878141998716</v>
      </c>
      <c r="J3" s="56">
        <f>I3/SQRT(COUNT(B3:G3))</f>
        <v>0.14581762690467556</v>
      </c>
    </row>
    <row r="4" spans="1:11">
      <c r="A4" s="11" t="s">
        <v>127</v>
      </c>
      <c r="B4" s="4">
        <v>0.67322000000000004</v>
      </c>
      <c r="C4" s="4">
        <v>1.45922</v>
      </c>
      <c r="D4" s="4">
        <v>1.01502</v>
      </c>
      <c r="E4" s="4">
        <v>0.87226999999999999</v>
      </c>
      <c r="F4" s="4">
        <v>0.75990000000000002</v>
      </c>
      <c r="G4" s="4">
        <v>1.22038</v>
      </c>
      <c r="H4" s="52">
        <f t="shared" ref="H4:H9" si="0">AVERAGE(B4:G4)</f>
        <v>1.0000016666666667</v>
      </c>
      <c r="I4" s="52">
        <f t="shared" ref="I4:I9" si="1">STDEV(B4:G4)</f>
        <v>0.29679086390363674</v>
      </c>
      <c r="J4" s="56">
        <f t="shared" ref="J4:J9" si="2">I4/SQRT(COUNT(B4:G4))</f>
        <v>0.12116436281395274</v>
      </c>
    </row>
    <row r="5" spans="1:11">
      <c r="A5" s="11" t="s">
        <v>128</v>
      </c>
      <c r="B5" s="4">
        <v>1.1687099999999999</v>
      </c>
      <c r="C5" s="4">
        <v>1.4413400000000001</v>
      </c>
      <c r="D5" s="4">
        <v>0.59858</v>
      </c>
      <c r="E5" s="4">
        <v>0.51666999999999996</v>
      </c>
      <c r="F5" s="4">
        <v>1.66639</v>
      </c>
      <c r="G5" s="4">
        <v>0.60831000000000002</v>
      </c>
      <c r="H5" s="52">
        <f t="shared" si="0"/>
        <v>1.0000000000000002</v>
      </c>
      <c r="I5" s="52">
        <f t="shared" si="1"/>
        <v>0.49304901443974058</v>
      </c>
      <c r="J5" s="56">
        <f t="shared" si="2"/>
        <v>0.20128641725991661</v>
      </c>
    </row>
    <row r="6" spans="1:11">
      <c r="A6" s="11" t="s">
        <v>129</v>
      </c>
      <c r="B6" s="4">
        <v>1.4845299999999999</v>
      </c>
      <c r="C6" s="4">
        <v>0.67954000000000003</v>
      </c>
      <c r="D6" s="4">
        <v>0.79135999999999995</v>
      </c>
      <c r="E6" s="4">
        <v>1.20384</v>
      </c>
      <c r="F6" s="4">
        <v>0.58506999999999998</v>
      </c>
      <c r="G6" s="4">
        <v>1.25566</v>
      </c>
      <c r="H6" s="52">
        <f t="shared" si="0"/>
        <v>0.99999999999999989</v>
      </c>
      <c r="I6" s="52">
        <f t="shared" si="1"/>
        <v>0.363338483565945</v>
      </c>
      <c r="J6" s="56">
        <f t="shared" si="2"/>
        <v>0.14833231477552944</v>
      </c>
    </row>
    <row r="7" spans="1:11">
      <c r="A7" s="11" t="s">
        <v>130</v>
      </c>
      <c r="B7" s="4">
        <v>1.15273</v>
      </c>
      <c r="C7" s="4">
        <v>1.0029399999999999</v>
      </c>
      <c r="D7" s="4">
        <v>0.96884999999999999</v>
      </c>
      <c r="E7" s="4">
        <v>0.72114</v>
      </c>
      <c r="F7" s="4">
        <v>1.30969</v>
      </c>
      <c r="G7" s="4">
        <v>0.84465999999999997</v>
      </c>
      <c r="H7" s="52">
        <f t="shared" si="0"/>
        <v>1.0000016666666667</v>
      </c>
      <c r="I7" s="52">
        <f t="shared" si="1"/>
        <v>0.21076372092147808</v>
      </c>
      <c r="J7" s="56">
        <f t="shared" si="2"/>
        <v>8.6043928757996158E-2</v>
      </c>
    </row>
    <row r="8" spans="1:11">
      <c r="A8" s="11" t="s">
        <v>131</v>
      </c>
      <c r="B8" s="4">
        <v>0.92008000000000001</v>
      </c>
      <c r="C8" s="4">
        <v>1.4587000000000001</v>
      </c>
      <c r="D8" s="4">
        <v>0.81271000000000004</v>
      </c>
      <c r="E8" s="4">
        <v>1.1480900000000001</v>
      </c>
      <c r="F8" s="4">
        <v>1.16161</v>
      </c>
      <c r="G8" s="4">
        <v>0.49880999999999998</v>
      </c>
      <c r="H8" s="52">
        <f t="shared" si="0"/>
        <v>0.99999999999999989</v>
      </c>
      <c r="I8" s="52">
        <f t="shared" si="1"/>
        <v>0.33199707733653405</v>
      </c>
      <c r="J8" s="56">
        <f t="shared" si="2"/>
        <v>0.13553723926163896</v>
      </c>
    </row>
    <row r="9" spans="1:11">
      <c r="A9" s="12" t="s">
        <v>132</v>
      </c>
      <c r="B9" s="13">
        <v>0.82806999999999997</v>
      </c>
      <c r="C9" s="13">
        <v>0.52315</v>
      </c>
      <c r="D9" s="13">
        <v>2.1889500000000002</v>
      </c>
      <c r="E9" s="13">
        <v>0.67723</v>
      </c>
      <c r="F9" s="13">
        <v>0.72396000000000005</v>
      </c>
      <c r="G9" s="13">
        <v>1.05863</v>
      </c>
      <c r="H9" s="68">
        <f t="shared" si="0"/>
        <v>0.99999833333333343</v>
      </c>
      <c r="I9" s="68">
        <f t="shared" si="1"/>
        <v>0.60899326454129754</v>
      </c>
      <c r="J9" s="57">
        <f t="shared" si="2"/>
        <v>0.24862045915299183</v>
      </c>
    </row>
    <row r="12" spans="1:11">
      <c r="A12" s="173" t="s">
        <v>58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</row>
    <row r="13" spans="1:11">
      <c r="A13" s="63"/>
      <c r="B13" s="139">
        <v>1</v>
      </c>
      <c r="C13" s="139">
        <v>2</v>
      </c>
      <c r="D13" s="139">
        <v>3</v>
      </c>
      <c r="E13" s="139">
        <v>4</v>
      </c>
      <c r="F13" s="139">
        <v>5</v>
      </c>
      <c r="G13" s="139">
        <v>6</v>
      </c>
      <c r="H13" s="72" t="s">
        <v>27</v>
      </c>
      <c r="I13" s="25" t="s">
        <v>13</v>
      </c>
      <c r="J13" s="25" t="s">
        <v>14</v>
      </c>
      <c r="K13" s="26" t="s">
        <v>73</v>
      </c>
    </row>
    <row r="14" spans="1:11">
      <c r="A14" s="11" t="s">
        <v>126</v>
      </c>
      <c r="B14" s="4">
        <v>1.1128400000000001</v>
      </c>
      <c r="C14" s="4">
        <v>1.32179</v>
      </c>
      <c r="D14" s="4">
        <v>1.7644910620000001</v>
      </c>
      <c r="E14" s="4">
        <v>1.6535185809999999</v>
      </c>
      <c r="F14" s="4">
        <v>0.46339000000000002</v>
      </c>
      <c r="G14" s="4">
        <v>0.76214000000000004</v>
      </c>
      <c r="H14" s="52">
        <f>AVERAGE(B14:G14)</f>
        <v>1.1796949405000001</v>
      </c>
      <c r="I14" s="52">
        <f>STDEV(B14:G14)</f>
        <v>0.5056878149891193</v>
      </c>
      <c r="J14" s="52">
        <f>I14/SQRT(COUNT(B14:G14))</f>
        <v>0.20644618597771422</v>
      </c>
      <c r="K14" s="56" t="s">
        <v>76</v>
      </c>
    </row>
    <row r="15" spans="1:11">
      <c r="A15" s="11" t="s">
        <v>127</v>
      </c>
      <c r="B15" s="4">
        <v>6.94855</v>
      </c>
      <c r="C15" s="4">
        <v>3.7944599999999999</v>
      </c>
      <c r="D15" s="4">
        <v>6.2366368300000001</v>
      </c>
      <c r="E15" s="4">
        <v>7.1815894340000002</v>
      </c>
      <c r="F15" s="4">
        <v>3.01763</v>
      </c>
      <c r="G15" s="4">
        <v>6.4439099999999998</v>
      </c>
      <c r="H15" s="52">
        <f t="shared" ref="H15:H20" si="3">AVERAGE(B15:G15)</f>
        <v>5.6037960440000001</v>
      </c>
      <c r="I15" s="52">
        <f t="shared" ref="I15:I20" si="4">STDEV(B15:G15)</f>
        <v>1.7530559506446188</v>
      </c>
      <c r="J15" s="52">
        <f t="shared" ref="J15:J20" si="5">I15/SQRT(COUNT(B15:G15))</f>
        <v>0.71568209493816792</v>
      </c>
      <c r="K15" s="56" t="s">
        <v>75</v>
      </c>
    </row>
    <row r="16" spans="1:11">
      <c r="A16" s="11" t="s">
        <v>128</v>
      </c>
      <c r="B16" s="4">
        <v>1.1170800000000001</v>
      </c>
      <c r="C16" s="4">
        <v>3.5133200000000002</v>
      </c>
      <c r="D16" s="4">
        <v>1.187746669</v>
      </c>
      <c r="E16" s="4">
        <v>0.71632669599999998</v>
      </c>
      <c r="F16" s="4">
        <v>1.1151599999999999</v>
      </c>
      <c r="G16" s="4">
        <v>0.46838000000000002</v>
      </c>
      <c r="H16" s="52">
        <f t="shared" si="3"/>
        <v>1.3530022275</v>
      </c>
      <c r="I16" s="52">
        <f t="shared" si="4"/>
        <v>1.0949358627977355</v>
      </c>
      <c r="J16" s="52">
        <f t="shared" si="5"/>
        <v>0.44700569415475039</v>
      </c>
      <c r="K16" s="56" t="s">
        <v>76</v>
      </c>
    </row>
    <row r="17" spans="1:13">
      <c r="A17" s="11" t="s">
        <v>129</v>
      </c>
      <c r="B17" s="4">
        <v>2.8976700000000002</v>
      </c>
      <c r="C17" s="4">
        <v>2.6540499999999998</v>
      </c>
      <c r="D17" s="4">
        <v>3.114468247</v>
      </c>
      <c r="E17" s="4">
        <v>2.3439613430000001</v>
      </c>
      <c r="F17" s="4">
        <v>1.8216300000000001</v>
      </c>
      <c r="G17" s="4">
        <v>2.4432399999999999</v>
      </c>
      <c r="H17" s="52">
        <f t="shared" si="3"/>
        <v>2.5458365983333331</v>
      </c>
      <c r="I17" s="52">
        <f t="shared" si="4"/>
        <v>0.45488321852295005</v>
      </c>
      <c r="J17" s="52">
        <f t="shared" si="5"/>
        <v>0.1857052963226942</v>
      </c>
      <c r="K17" s="56" t="s">
        <v>78</v>
      </c>
    </row>
    <row r="18" spans="1:13">
      <c r="A18" s="11" t="s">
        <v>130</v>
      </c>
      <c r="B18" s="4">
        <v>1.90947</v>
      </c>
      <c r="C18" s="4">
        <v>2.7398699999999998</v>
      </c>
      <c r="D18" s="4">
        <v>2.6252206679999999</v>
      </c>
      <c r="E18" s="4">
        <v>3.4107007399999998</v>
      </c>
      <c r="F18" s="4">
        <v>1.21349</v>
      </c>
      <c r="G18" s="4">
        <v>2.15124</v>
      </c>
      <c r="H18" s="52">
        <f t="shared" si="3"/>
        <v>2.3416652346666664</v>
      </c>
      <c r="I18" s="52">
        <f t="shared" si="4"/>
        <v>0.75863581269960356</v>
      </c>
      <c r="J18" s="52">
        <f t="shared" si="5"/>
        <v>0.30971177361927654</v>
      </c>
      <c r="K18" s="56" t="s">
        <v>75</v>
      </c>
    </row>
    <row r="19" spans="1:13">
      <c r="A19" s="11" t="s">
        <v>131</v>
      </c>
      <c r="B19" s="4">
        <v>1.7757099999999999</v>
      </c>
      <c r="C19" s="4">
        <v>2.9467400000000001</v>
      </c>
      <c r="D19" s="4">
        <v>1.4719806010000001</v>
      </c>
      <c r="E19" s="4">
        <v>1.7790675840000001</v>
      </c>
      <c r="F19" s="4">
        <v>1.20692</v>
      </c>
      <c r="G19" s="4">
        <v>2.1507499999999999</v>
      </c>
      <c r="H19" s="52">
        <f t="shared" si="3"/>
        <v>1.8885280308333334</v>
      </c>
      <c r="I19" s="52">
        <f t="shared" si="4"/>
        <v>0.6085036892740342</v>
      </c>
      <c r="J19" s="52">
        <f t="shared" si="5"/>
        <v>0.24842059088707819</v>
      </c>
      <c r="K19" s="56" t="s">
        <v>74</v>
      </c>
    </row>
    <row r="20" spans="1:13">
      <c r="A20" s="12" t="s">
        <v>132</v>
      </c>
      <c r="B20" s="13">
        <v>1.8340700000000001</v>
      </c>
      <c r="C20" s="13">
        <v>1.9534100000000001</v>
      </c>
      <c r="D20" s="13">
        <v>2.7582299140000002</v>
      </c>
      <c r="E20" s="13">
        <v>5.0083744709999998</v>
      </c>
      <c r="F20" s="13">
        <v>1.02535</v>
      </c>
      <c r="G20" s="13">
        <v>0.81938</v>
      </c>
      <c r="H20" s="68">
        <f t="shared" si="3"/>
        <v>2.2331357308333333</v>
      </c>
      <c r="I20" s="68">
        <f t="shared" si="4"/>
        <v>1.5279152820887567</v>
      </c>
      <c r="J20" s="68">
        <f t="shared" si="5"/>
        <v>0.62376880188634598</v>
      </c>
      <c r="K20" s="57" t="s">
        <v>76</v>
      </c>
    </row>
    <row r="24" spans="1:13">
      <c r="M24" s="144"/>
    </row>
    <row r="25" spans="1:13">
      <c r="M25" s="144"/>
    </row>
    <row r="26" spans="1:13">
      <c r="M26" s="144"/>
    </row>
    <row r="27" spans="1:13">
      <c r="M27" s="144"/>
    </row>
    <row r="28" spans="1:13">
      <c r="M28" s="144"/>
    </row>
    <row r="29" spans="1:13">
      <c r="M29" s="144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44"/>
    </row>
    <row r="31" spans="1:13"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</row>
    <row r="32" spans="1:13">
      <c r="A32" s="6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</row>
    <row r="33" spans="1:13">
      <c r="A33" s="6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</row>
    <row r="34" spans="1:13">
      <c r="A34" s="6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</row>
    <row r="35" spans="1:13">
      <c r="A35" s="6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</row>
    <row r="36" spans="1:13">
      <c r="A36" s="6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</row>
    <row r="37" spans="1:13">
      <c r="A37" s="6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1:13">
      <c r="A38" s="6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</row>
    <row r="39" spans="1:13"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</row>
    <row r="40" spans="1:13"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1:13">
      <c r="C41" s="144"/>
      <c r="D41" s="143"/>
      <c r="E41" s="143"/>
      <c r="F41" s="143"/>
      <c r="G41" s="143"/>
      <c r="H41" s="143"/>
      <c r="I41" s="143"/>
      <c r="J41" s="143"/>
      <c r="K41" s="143"/>
      <c r="L41" s="143"/>
      <c r="M41" s="143"/>
    </row>
    <row r="42" spans="1:13">
      <c r="C42" s="144"/>
      <c r="D42" s="143"/>
      <c r="E42" s="143"/>
      <c r="F42" s="143"/>
      <c r="G42" s="143"/>
      <c r="H42" s="143"/>
      <c r="I42" s="143"/>
      <c r="J42" s="143"/>
      <c r="K42" s="143"/>
      <c r="L42" s="143"/>
      <c r="M42" s="143"/>
    </row>
    <row r="43" spans="1:13">
      <c r="C43" s="144"/>
      <c r="D43" s="143"/>
      <c r="E43" s="143"/>
      <c r="F43" s="143"/>
      <c r="G43" s="143"/>
      <c r="H43" s="143"/>
      <c r="I43" s="143"/>
      <c r="J43" s="143"/>
      <c r="K43" s="143"/>
      <c r="L43" s="143"/>
      <c r="M43" s="143"/>
    </row>
    <row r="44" spans="1:13">
      <c r="C44" s="144"/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>
      <c r="C45" s="144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1:13">
      <c r="C46" s="144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  <row r="47" spans="1:13"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  <row r="48" spans="1:13"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</row>
    <row r="49" spans="3:13"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</row>
    <row r="50" spans="3:13"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 spans="3:13"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</row>
    <row r="52" spans="3:13"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3:13"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</row>
    <row r="54" spans="3:13"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</row>
    <row r="55" spans="3:13"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</row>
  </sheetData>
  <mergeCells count="1">
    <mergeCell ref="A12:K1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9E26-4760-8B4F-B5CF-439C1C8BEC22}">
  <dimension ref="A1:N28"/>
  <sheetViews>
    <sheetView workbookViewId="0">
      <selection activeCell="L25" sqref="L25"/>
    </sheetView>
  </sheetViews>
  <sheetFormatPr baseColWidth="10" defaultRowHeight="19"/>
  <cols>
    <col min="1" max="12" width="10.83203125" style="51"/>
    <col min="13" max="13" width="13.33203125" style="51" bestFit="1" customWidth="1"/>
    <col min="14" max="16384" width="10.83203125" style="51"/>
  </cols>
  <sheetData>
    <row r="1" spans="1:14" ht="21">
      <c r="A1" s="51" t="s">
        <v>205</v>
      </c>
      <c r="B1" s="51" t="s">
        <v>206</v>
      </c>
    </row>
    <row r="2" spans="1:14">
      <c r="A2" s="173" t="s">
        <v>67</v>
      </c>
      <c r="B2" s="173"/>
      <c r="C2" s="173"/>
      <c r="D2" s="173"/>
      <c r="E2" s="173"/>
      <c r="F2" s="173"/>
      <c r="G2" s="173"/>
      <c r="H2" s="173"/>
      <c r="I2" s="173"/>
      <c r="J2" s="173"/>
    </row>
    <row r="3" spans="1:14">
      <c r="A3" s="138"/>
      <c r="B3" s="139">
        <v>1</v>
      </c>
      <c r="C3" s="139">
        <v>2</v>
      </c>
      <c r="D3" s="139">
        <v>3</v>
      </c>
      <c r="E3" s="139">
        <v>4</v>
      </c>
      <c r="F3" s="139">
        <v>5</v>
      </c>
      <c r="G3" s="139">
        <v>6</v>
      </c>
      <c r="H3" s="72" t="s">
        <v>27</v>
      </c>
      <c r="I3" s="25" t="s">
        <v>13</v>
      </c>
      <c r="J3" s="26" t="s">
        <v>14</v>
      </c>
      <c r="K3" s="17"/>
    </row>
    <row r="4" spans="1:14">
      <c r="A4" s="11" t="s">
        <v>134</v>
      </c>
      <c r="B4" s="4">
        <v>0.65903</v>
      </c>
      <c r="C4" s="4">
        <v>1.15266</v>
      </c>
      <c r="D4" s="4">
        <v>1.2581199999999999</v>
      </c>
      <c r="E4" s="4">
        <v>1.08064</v>
      </c>
      <c r="F4" s="4">
        <v>0.66852999999999996</v>
      </c>
      <c r="G4" s="4">
        <v>1.1810099999999999</v>
      </c>
      <c r="H4" s="4">
        <f>AVERAGE(B4:G4)</f>
        <v>0.99999833333333321</v>
      </c>
      <c r="I4" s="4">
        <f>STDEV(B4:G4)</f>
        <v>0.26658257313010336</v>
      </c>
      <c r="J4" s="10">
        <f>I4/SQRT(COUNT(B4:G4))</f>
        <v>0.10883187974782245</v>
      </c>
      <c r="K4" s="2"/>
      <c r="N4" s="106"/>
    </row>
    <row r="5" spans="1:14">
      <c r="A5" s="11" t="s">
        <v>135</v>
      </c>
      <c r="B5" s="4">
        <v>0.50497999999999998</v>
      </c>
      <c r="C5" s="4">
        <v>1.17509</v>
      </c>
      <c r="D5" s="4">
        <v>0.85746</v>
      </c>
      <c r="E5" s="4">
        <v>1.16903</v>
      </c>
      <c r="F5" s="4">
        <v>0.74390999999999996</v>
      </c>
      <c r="G5" s="4">
        <v>1.5495300000000001</v>
      </c>
      <c r="H5" s="4">
        <f t="shared" ref="H5:H13" si="0">AVERAGE(B5:G5)</f>
        <v>0.99999999999999989</v>
      </c>
      <c r="I5" s="4">
        <f t="shared" ref="I5:I13" si="1">STDEV(B5:G5)</f>
        <v>0.37206327687639434</v>
      </c>
      <c r="J5" s="10">
        <f t="shared" ref="J5:J13" si="2">I5/SQRT(COUNT(B5:G5))</f>
        <v>0.15189419672917093</v>
      </c>
      <c r="K5" s="2"/>
      <c r="N5" s="106"/>
    </row>
    <row r="6" spans="1:14">
      <c r="A6" s="11" t="s">
        <v>136</v>
      </c>
      <c r="B6" s="4">
        <v>0.92778000000000005</v>
      </c>
      <c r="C6" s="4">
        <v>1.2205900000000001</v>
      </c>
      <c r="D6" s="4">
        <v>1.0387999999999999</v>
      </c>
      <c r="E6" s="4">
        <v>0.88919000000000004</v>
      </c>
      <c r="F6" s="4">
        <v>0.53032999999999997</v>
      </c>
      <c r="G6" s="4">
        <v>1.3933</v>
      </c>
      <c r="H6" s="4">
        <f t="shared" si="0"/>
        <v>0.99999833333333343</v>
      </c>
      <c r="I6" s="4">
        <f t="shared" si="1"/>
        <v>0.29763560656726962</v>
      </c>
      <c r="J6" s="10">
        <f t="shared" si="2"/>
        <v>0.12150922756226275</v>
      </c>
      <c r="K6" s="2"/>
      <c r="N6" s="106"/>
    </row>
    <row r="7" spans="1:14">
      <c r="A7" s="11" t="s">
        <v>137</v>
      </c>
      <c r="B7" s="4">
        <v>0.46228000000000002</v>
      </c>
      <c r="C7" s="4">
        <v>1.09799</v>
      </c>
      <c r="D7" s="4">
        <v>0.83662999999999998</v>
      </c>
      <c r="E7" s="4">
        <v>1.3414699999999999</v>
      </c>
      <c r="F7" s="4">
        <v>1.17787</v>
      </c>
      <c r="G7" s="4">
        <v>1.0837600000000001</v>
      </c>
      <c r="H7" s="4">
        <f t="shared" si="0"/>
        <v>1</v>
      </c>
      <c r="I7" s="4">
        <f t="shared" si="1"/>
        <v>0.31006122969503952</v>
      </c>
      <c r="J7" s="10">
        <f t="shared" si="2"/>
        <v>0.12658196696212307</v>
      </c>
      <c r="K7" s="2"/>
      <c r="N7" s="106"/>
    </row>
    <row r="8" spans="1:14">
      <c r="A8" s="11" t="s">
        <v>138</v>
      </c>
      <c r="B8" s="4">
        <v>1.2481500000000001</v>
      </c>
      <c r="C8" s="4">
        <v>1.1905399999999999</v>
      </c>
      <c r="D8" s="4">
        <v>1.1728499999999999</v>
      </c>
      <c r="E8" s="4">
        <v>0.69245999999999996</v>
      </c>
      <c r="F8" s="4">
        <v>0.69218999999999997</v>
      </c>
      <c r="G8" s="4">
        <v>1.0038</v>
      </c>
      <c r="H8" s="4">
        <f t="shared" si="0"/>
        <v>0.99999833333333343</v>
      </c>
      <c r="I8" s="4">
        <f t="shared" si="1"/>
        <v>0.25183459821213328</v>
      </c>
      <c r="J8" s="10">
        <f t="shared" si="2"/>
        <v>0.10281104419975723</v>
      </c>
      <c r="K8" s="2"/>
      <c r="N8" s="106"/>
    </row>
    <row r="9" spans="1:14">
      <c r="A9" s="11" t="s">
        <v>139</v>
      </c>
      <c r="B9" s="4">
        <v>1.2699400000000001</v>
      </c>
      <c r="C9" s="4">
        <v>0.52756999999999998</v>
      </c>
      <c r="D9" s="4">
        <v>1.5182199999999999</v>
      </c>
      <c r="E9" s="4">
        <v>0.57235000000000003</v>
      </c>
      <c r="F9" s="4">
        <v>1.2022900000000001</v>
      </c>
      <c r="G9" s="4">
        <v>0.90961999999999998</v>
      </c>
      <c r="H9" s="4">
        <f t="shared" si="0"/>
        <v>0.99999833333333343</v>
      </c>
      <c r="I9" s="4">
        <f t="shared" si="1"/>
        <v>0.39914508336777282</v>
      </c>
      <c r="J9" s="10">
        <f t="shared" si="2"/>
        <v>0.16295029793194934</v>
      </c>
      <c r="K9" s="2"/>
      <c r="N9" s="106"/>
    </row>
    <row r="10" spans="1:14">
      <c r="A10" s="11" t="s">
        <v>140</v>
      </c>
      <c r="B10" s="4">
        <v>0.72897999999999996</v>
      </c>
      <c r="C10" s="4">
        <v>0.92244000000000004</v>
      </c>
      <c r="D10" s="4">
        <v>1.9507000000000001</v>
      </c>
      <c r="E10" s="4">
        <v>0.18271000000000001</v>
      </c>
      <c r="F10" s="4">
        <v>0.93825999999999998</v>
      </c>
      <c r="G10" s="4">
        <v>1.27691</v>
      </c>
      <c r="H10" s="4">
        <f t="shared" si="0"/>
        <v>1</v>
      </c>
      <c r="I10" s="4">
        <f t="shared" si="1"/>
        <v>0.58851538702059447</v>
      </c>
      <c r="J10" s="10">
        <f t="shared" si="2"/>
        <v>0.24026040066283644</v>
      </c>
      <c r="K10" s="2"/>
      <c r="N10" s="106"/>
    </row>
    <row r="11" spans="1:14">
      <c r="A11" s="11" t="s">
        <v>141</v>
      </c>
      <c r="B11" s="4">
        <v>0.81355</v>
      </c>
      <c r="C11" s="4">
        <v>1.0806800000000001</v>
      </c>
      <c r="D11" s="4">
        <v>1.2303900000000001</v>
      </c>
      <c r="E11" s="4">
        <v>1.0259100000000001</v>
      </c>
      <c r="F11" s="4">
        <v>1.00329</v>
      </c>
      <c r="G11" s="4">
        <v>0.84619</v>
      </c>
      <c r="H11" s="4">
        <f t="shared" si="0"/>
        <v>1.0000016666666667</v>
      </c>
      <c r="I11" s="4">
        <f t="shared" si="1"/>
        <v>0.154072765460567</v>
      </c>
      <c r="J11" s="10">
        <f t="shared" si="2"/>
        <v>6.2899943106316206E-2</v>
      </c>
      <c r="K11" s="2"/>
      <c r="N11" s="106"/>
    </row>
    <row r="12" spans="1:14">
      <c r="A12" s="11" t="s">
        <v>142</v>
      </c>
      <c r="B12" s="4">
        <v>0.76266999999999996</v>
      </c>
      <c r="C12" s="4">
        <v>0.30207000000000001</v>
      </c>
      <c r="D12" s="4">
        <v>1.6334</v>
      </c>
      <c r="E12" s="4">
        <v>0.98763999999999996</v>
      </c>
      <c r="F12" s="4">
        <v>1.1735500000000001</v>
      </c>
      <c r="G12" s="4">
        <v>1.14066</v>
      </c>
      <c r="H12" s="4">
        <f t="shared" si="0"/>
        <v>0.99999833333333343</v>
      </c>
      <c r="I12" s="4">
        <f t="shared" si="1"/>
        <v>0.44602353782806847</v>
      </c>
      <c r="J12" s="10">
        <f t="shared" si="2"/>
        <v>0.18208834682495312</v>
      </c>
      <c r="K12" s="2"/>
      <c r="N12" s="106"/>
    </row>
    <row r="13" spans="1:14">
      <c r="A13" s="12" t="s">
        <v>143</v>
      </c>
      <c r="B13" s="13">
        <v>1.13533</v>
      </c>
      <c r="C13" s="13">
        <v>0.39340000000000003</v>
      </c>
      <c r="D13" s="13">
        <v>1.75258</v>
      </c>
      <c r="E13" s="13">
        <v>0.54686000000000001</v>
      </c>
      <c r="F13" s="13">
        <v>1.07935</v>
      </c>
      <c r="G13" s="13">
        <v>1.0924700000000001</v>
      </c>
      <c r="H13" s="13">
        <f t="shared" si="0"/>
        <v>0.99999833333333343</v>
      </c>
      <c r="I13" s="13">
        <f t="shared" si="1"/>
        <v>0.48432167167768403</v>
      </c>
      <c r="J13" s="14">
        <f t="shared" si="2"/>
        <v>0.19772349449701487</v>
      </c>
      <c r="K13" s="2"/>
      <c r="N13" s="106"/>
    </row>
    <row r="14" spans="1:14">
      <c r="H14" s="2"/>
      <c r="I14" s="2"/>
      <c r="J14" s="2"/>
      <c r="K14" s="2"/>
    </row>
    <row r="15" spans="1:14">
      <c r="H15" s="2"/>
      <c r="I15" s="2"/>
      <c r="J15" s="2"/>
      <c r="K15" s="2"/>
    </row>
    <row r="16" spans="1:14" ht="20" thickBot="1">
      <c r="A16" s="173" t="s">
        <v>58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</row>
    <row r="17" spans="1:11">
      <c r="A17" s="145"/>
      <c r="B17" s="146">
        <v>1</v>
      </c>
      <c r="C17" s="146">
        <v>2</v>
      </c>
      <c r="D17" s="146">
        <v>3</v>
      </c>
      <c r="E17" s="146">
        <v>4</v>
      </c>
      <c r="F17" s="146">
        <v>5</v>
      </c>
      <c r="G17" s="146">
        <v>6</v>
      </c>
      <c r="H17" s="147" t="s">
        <v>27</v>
      </c>
      <c r="I17" s="148" t="s">
        <v>13</v>
      </c>
      <c r="J17" s="148" t="s">
        <v>14</v>
      </c>
      <c r="K17" s="149" t="s">
        <v>73</v>
      </c>
    </row>
    <row r="18" spans="1:11">
      <c r="A18" s="150" t="s">
        <v>134</v>
      </c>
      <c r="B18" s="30">
        <v>4.6032099999999998</v>
      </c>
      <c r="C18" s="30">
        <v>7.0094700000000003</v>
      </c>
      <c r="D18" s="30">
        <v>3.0060899999999999</v>
      </c>
      <c r="E18" s="30">
        <v>4.5519999999999996</v>
      </c>
      <c r="F18" s="30">
        <v>2.2841999999999998</v>
      </c>
      <c r="G18" s="30">
        <v>7.2294</v>
      </c>
      <c r="H18" s="30">
        <f>AVERAGE(B18:G18)</f>
        <v>4.7807283333333332</v>
      </c>
      <c r="I18" s="30">
        <f>STDEV(B18:G18)</f>
        <v>2.0213414699294789</v>
      </c>
      <c r="J18" s="30">
        <f>I18/SQRT(COUNT(B18:G18))</f>
        <v>0.82520919954242178</v>
      </c>
      <c r="K18" s="151" t="s">
        <v>75</v>
      </c>
    </row>
    <row r="19" spans="1:11">
      <c r="A19" s="152" t="s">
        <v>135</v>
      </c>
      <c r="B19" s="4">
        <v>3.62338</v>
      </c>
      <c r="C19" s="4">
        <v>2.59673</v>
      </c>
      <c r="D19" s="4">
        <v>1.7274099999999999</v>
      </c>
      <c r="E19" s="4">
        <v>2.7707899999999999</v>
      </c>
      <c r="F19" s="4">
        <v>2.7002999999999999</v>
      </c>
      <c r="G19" s="4">
        <v>1.5601</v>
      </c>
      <c r="H19" s="4">
        <f t="shared" ref="H19:H27" si="3">AVERAGE(B19:G19)</f>
        <v>2.4964516666666667</v>
      </c>
      <c r="I19" s="4">
        <f t="shared" ref="I19:I27" si="4">STDEV(B19:G19)</f>
        <v>0.75697006618271778</v>
      </c>
      <c r="J19" s="4">
        <f t="shared" ref="J19:J27" si="5">I19/SQRT(COUNT(B19:G19))</f>
        <v>0.30903173545141183</v>
      </c>
      <c r="K19" s="151" t="s">
        <v>75</v>
      </c>
    </row>
    <row r="20" spans="1:11">
      <c r="A20" s="152" t="s">
        <v>136</v>
      </c>
      <c r="B20" s="4">
        <v>8.2449399999999997</v>
      </c>
      <c r="C20" s="4">
        <v>3.28104</v>
      </c>
      <c r="D20" s="4">
        <v>4.5339999999999998</v>
      </c>
      <c r="E20" s="4">
        <v>6.0369400000000004</v>
      </c>
      <c r="F20" s="4">
        <v>6.9730100000000004</v>
      </c>
      <c r="G20" s="4">
        <v>2.9879199999999999</v>
      </c>
      <c r="H20" s="4">
        <f t="shared" si="3"/>
        <v>5.342975</v>
      </c>
      <c r="I20" s="4">
        <f t="shared" si="4"/>
        <v>2.0982041336128399</v>
      </c>
      <c r="J20" s="4">
        <f t="shared" si="5"/>
        <v>0.85658825059165278</v>
      </c>
      <c r="K20" s="151" t="s">
        <v>75</v>
      </c>
    </row>
    <row r="21" spans="1:11">
      <c r="A21" s="152" t="s">
        <v>137</v>
      </c>
      <c r="B21" s="4">
        <v>4.0516699999999997</v>
      </c>
      <c r="C21" s="4">
        <v>3.0432700000000001</v>
      </c>
      <c r="D21" s="4">
        <v>2.5067200000000001</v>
      </c>
      <c r="E21" s="4">
        <v>1.0667599999999999</v>
      </c>
      <c r="F21" s="4">
        <v>0.58360000000000001</v>
      </c>
      <c r="G21" s="4">
        <v>2.9729999999999999</v>
      </c>
      <c r="H21" s="4">
        <f t="shared" si="3"/>
        <v>2.3708366666666669</v>
      </c>
      <c r="I21" s="4">
        <f t="shared" si="4"/>
        <v>1.3079191945784205</v>
      </c>
      <c r="J21" s="4">
        <f t="shared" si="5"/>
        <v>0.53395577525151283</v>
      </c>
      <c r="K21" s="151" t="s">
        <v>74</v>
      </c>
    </row>
    <row r="22" spans="1:11">
      <c r="A22" s="152" t="s">
        <v>138</v>
      </c>
      <c r="B22" s="4">
        <v>1.5437099999999999</v>
      </c>
      <c r="C22" s="4">
        <v>1.6620699999999999</v>
      </c>
      <c r="D22" s="4">
        <v>2.5689700000000002</v>
      </c>
      <c r="E22" s="4">
        <v>3.7494200000000002</v>
      </c>
      <c r="F22" s="4">
        <v>0.79400000000000004</v>
      </c>
      <c r="G22" s="4">
        <v>1.8402000000000001</v>
      </c>
      <c r="H22" s="4">
        <f t="shared" si="3"/>
        <v>2.0263949999999999</v>
      </c>
      <c r="I22" s="4">
        <f t="shared" si="4"/>
        <v>1.0180752732632303</v>
      </c>
      <c r="J22" s="4">
        <f t="shared" si="5"/>
        <v>0.41562748987324399</v>
      </c>
      <c r="K22" s="151" t="s">
        <v>74</v>
      </c>
    </row>
    <row r="23" spans="1:11">
      <c r="A23" s="152" t="s">
        <v>139</v>
      </c>
      <c r="B23" s="4">
        <v>4.3049400000000002</v>
      </c>
      <c r="C23" s="4">
        <v>2.0272899999999998</v>
      </c>
      <c r="D23" s="4">
        <v>1.8789400000000001</v>
      </c>
      <c r="E23" s="4">
        <v>1.0587</v>
      </c>
      <c r="F23" s="4">
        <v>0.7621</v>
      </c>
      <c r="G23" s="4">
        <v>3.1920000000000002</v>
      </c>
      <c r="H23" s="4">
        <f t="shared" si="3"/>
        <v>2.2039949999999999</v>
      </c>
      <c r="I23" s="4">
        <f t="shared" si="4"/>
        <v>1.3354977357637121</v>
      </c>
      <c r="J23" s="4">
        <f t="shared" si="5"/>
        <v>0.54521466754389536</v>
      </c>
      <c r="K23" s="151" t="s">
        <v>76</v>
      </c>
    </row>
    <row r="24" spans="1:11">
      <c r="A24" s="152" t="s">
        <v>140</v>
      </c>
      <c r="B24" s="4">
        <v>3.7050700000000001</v>
      </c>
      <c r="C24" s="4">
        <v>2.2614999999999998</v>
      </c>
      <c r="D24" s="4">
        <v>2.62073</v>
      </c>
      <c r="E24" s="4">
        <v>3.8513700000000002</v>
      </c>
      <c r="F24" s="4">
        <v>1.5693999999999999</v>
      </c>
      <c r="G24" s="4">
        <v>5.3801199999999998</v>
      </c>
      <c r="H24" s="4">
        <f t="shared" si="3"/>
        <v>3.2313649999999998</v>
      </c>
      <c r="I24" s="4">
        <f t="shared" si="4"/>
        <v>1.3639348635290471</v>
      </c>
      <c r="J24" s="4">
        <f t="shared" si="5"/>
        <v>0.5568240763397958</v>
      </c>
      <c r="K24" s="151" t="s">
        <v>75</v>
      </c>
    </row>
    <row r="25" spans="1:11">
      <c r="A25" s="152" t="s">
        <v>141</v>
      </c>
      <c r="B25" s="4">
        <v>1.22132</v>
      </c>
      <c r="C25" s="4">
        <v>2.5383900000000001</v>
      </c>
      <c r="D25" s="4">
        <v>2.9056199999999999</v>
      </c>
      <c r="E25" s="4">
        <v>1.41368</v>
      </c>
      <c r="F25" s="4">
        <v>0.58919999999999995</v>
      </c>
      <c r="G25" s="4">
        <v>1.2826</v>
      </c>
      <c r="H25" s="4">
        <f t="shared" si="3"/>
        <v>1.6584683333333334</v>
      </c>
      <c r="I25" s="4">
        <f t="shared" si="4"/>
        <v>0.87923616682701689</v>
      </c>
      <c r="J25" s="4">
        <f t="shared" si="5"/>
        <v>0.35894666202112951</v>
      </c>
      <c r="K25" s="151" t="s">
        <v>76</v>
      </c>
    </row>
    <row r="26" spans="1:11">
      <c r="A26" s="152" t="s">
        <v>142</v>
      </c>
      <c r="B26" s="4">
        <v>1.7274700000000001</v>
      </c>
      <c r="C26" s="4">
        <v>0.48494999999999999</v>
      </c>
      <c r="D26" s="4">
        <v>1.9897</v>
      </c>
      <c r="E26" s="4">
        <v>1.27403</v>
      </c>
      <c r="F26" s="4">
        <v>0.2681</v>
      </c>
      <c r="G26" s="4">
        <v>0.97260000000000002</v>
      </c>
      <c r="H26" s="4">
        <f t="shared" si="3"/>
        <v>1.1194749999999998</v>
      </c>
      <c r="I26" s="4">
        <f t="shared" si="4"/>
        <v>0.67821388227461155</v>
      </c>
      <c r="J26" s="4">
        <f t="shared" si="5"/>
        <v>0.27687965800746983</v>
      </c>
      <c r="K26" s="151" t="s">
        <v>76</v>
      </c>
    </row>
    <row r="27" spans="1:11" ht="20" thickBot="1">
      <c r="A27" s="153" t="s">
        <v>143</v>
      </c>
      <c r="B27" s="154">
        <v>4.6073399999999998</v>
      </c>
      <c r="C27" s="154">
        <v>1.65818</v>
      </c>
      <c r="D27" s="154">
        <v>2.6912400000000001</v>
      </c>
      <c r="E27" s="154">
        <v>2.7261199999999999</v>
      </c>
      <c r="F27" s="154">
        <v>0.86902000000000001</v>
      </c>
      <c r="G27" s="154">
        <v>2.9370099999999999</v>
      </c>
      <c r="H27" s="154">
        <f t="shared" si="3"/>
        <v>2.5814850000000003</v>
      </c>
      <c r="I27" s="154">
        <f t="shared" si="4"/>
        <v>1.2687379910091754</v>
      </c>
      <c r="J27" s="154">
        <f t="shared" si="5"/>
        <v>0.51796011587605195</v>
      </c>
      <c r="K27" s="155" t="s">
        <v>74</v>
      </c>
    </row>
    <row r="28" spans="1:11">
      <c r="H28" s="2"/>
      <c r="I28" s="2"/>
      <c r="J28" s="2"/>
      <c r="K28" s="2"/>
    </row>
  </sheetData>
  <mergeCells count="2">
    <mergeCell ref="A16:K16"/>
    <mergeCell ref="A2:J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D663-FA87-A849-A56F-7A8E8C0FFC50}">
  <dimension ref="A1:K4"/>
  <sheetViews>
    <sheetView workbookViewId="0">
      <selection activeCell="K17" sqref="K17"/>
    </sheetView>
  </sheetViews>
  <sheetFormatPr baseColWidth="10" defaultRowHeight="16"/>
  <cols>
    <col min="11" max="11" width="18" customWidth="1"/>
  </cols>
  <sheetData>
    <row r="1" spans="1:11" ht="19">
      <c r="A1" s="4" t="s">
        <v>207</v>
      </c>
      <c r="B1" s="4" t="s">
        <v>125</v>
      </c>
    </row>
    <row r="2" spans="1:11" ht="19">
      <c r="A2" s="7"/>
      <c r="B2" s="72">
        <v>1</v>
      </c>
      <c r="C2" s="72">
        <v>2</v>
      </c>
      <c r="D2" s="72">
        <v>3</v>
      </c>
      <c r="E2" s="72">
        <v>4</v>
      </c>
      <c r="F2" s="72">
        <v>5</v>
      </c>
      <c r="G2" s="72">
        <v>6</v>
      </c>
      <c r="H2" s="72" t="s">
        <v>27</v>
      </c>
      <c r="I2" s="25" t="s">
        <v>13</v>
      </c>
      <c r="J2" s="25" t="s">
        <v>14</v>
      </c>
      <c r="K2" s="80" t="s">
        <v>73</v>
      </c>
    </row>
    <row r="3" spans="1:11" ht="19">
      <c r="A3" s="23" t="s">
        <v>67</v>
      </c>
      <c r="B3" s="30">
        <v>6.8</v>
      </c>
      <c r="C3" s="30">
        <v>7.08</v>
      </c>
      <c r="D3" s="30">
        <v>4.5599999999999996</v>
      </c>
      <c r="E3" s="30">
        <v>7.96</v>
      </c>
      <c r="F3" s="30">
        <v>5.92</v>
      </c>
      <c r="G3" s="30">
        <v>6.83</v>
      </c>
      <c r="H3" s="4">
        <f>AVERAGE(B3:G3)</f>
        <v>6.5249999999999995</v>
      </c>
      <c r="I3" s="4">
        <f>STDEV(B3:G3)</f>
        <v>1.1630262249837726</v>
      </c>
      <c r="J3" s="4">
        <f>I3/SQRT(COUNT(B3:G3))</f>
        <v>0.47480346811426533</v>
      </c>
      <c r="K3" s="10"/>
    </row>
    <row r="4" spans="1:11" ht="19">
      <c r="A4" s="24" t="s">
        <v>58</v>
      </c>
      <c r="B4" s="13">
        <v>8.9499999999999993</v>
      </c>
      <c r="C4" s="13">
        <v>12.28</v>
      </c>
      <c r="D4" s="13">
        <v>14.04</v>
      </c>
      <c r="E4" s="13">
        <v>9.24</v>
      </c>
      <c r="F4" s="13">
        <v>9.8989999999999991</v>
      </c>
      <c r="G4" s="13">
        <v>13.96</v>
      </c>
      <c r="H4" s="13">
        <f>AVERAGE(B4:G4)</f>
        <v>11.394833333333333</v>
      </c>
      <c r="I4" s="13">
        <f>STDEV(B4:G4)</f>
        <v>2.3331755541893262</v>
      </c>
      <c r="J4" s="13">
        <f>I4/SQRT(COUNT(B4:G4))</f>
        <v>0.95251493134986864</v>
      </c>
      <c r="K4" s="14" t="s">
        <v>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A398-A9F4-714C-93AC-F026E3AAFFA4}">
  <dimension ref="A1:X13"/>
  <sheetViews>
    <sheetView topLeftCell="H1" workbookViewId="0">
      <selection activeCell="N24" sqref="N24"/>
    </sheetView>
  </sheetViews>
  <sheetFormatPr baseColWidth="10" defaultRowHeight="16"/>
  <sheetData>
    <row r="1" spans="1:24" ht="21">
      <c r="A1" s="51" t="s">
        <v>208</v>
      </c>
      <c r="B1" s="51" t="s">
        <v>160</v>
      </c>
    </row>
    <row r="2" spans="1:24" s="129" customFormat="1" ht="21" customHeight="1">
      <c r="A2" s="142" t="s">
        <v>159</v>
      </c>
      <c r="B2" s="166" t="s">
        <v>67</v>
      </c>
      <c r="C2" s="166"/>
      <c r="D2" s="166"/>
      <c r="E2" s="166"/>
      <c r="F2" s="166"/>
      <c r="G2" s="166"/>
      <c r="H2" s="166"/>
      <c r="I2" s="166"/>
      <c r="J2" s="166"/>
      <c r="K2" s="166" t="s">
        <v>58</v>
      </c>
      <c r="L2" s="166"/>
      <c r="M2" s="166"/>
      <c r="N2" s="166"/>
      <c r="O2" s="166"/>
      <c r="P2" s="166"/>
      <c r="Q2" s="166"/>
      <c r="R2" s="166"/>
      <c r="S2" s="166"/>
      <c r="T2" s="167"/>
      <c r="U2" s="156"/>
      <c r="V2" s="156"/>
      <c r="W2" s="156"/>
      <c r="X2" s="156"/>
    </row>
    <row r="3" spans="1:24" ht="21" customHeight="1">
      <c r="A3" s="138"/>
      <c r="B3" s="140">
        <v>1</v>
      </c>
      <c r="C3" s="140">
        <v>2</v>
      </c>
      <c r="D3" s="140">
        <v>3</v>
      </c>
      <c r="E3" s="140">
        <v>4</v>
      </c>
      <c r="F3" s="140">
        <v>5</v>
      </c>
      <c r="G3" s="140">
        <v>6</v>
      </c>
      <c r="H3" s="72" t="s">
        <v>27</v>
      </c>
      <c r="I3" s="25" t="s">
        <v>13</v>
      </c>
      <c r="J3" s="25" t="s">
        <v>14</v>
      </c>
      <c r="K3" s="140">
        <v>1</v>
      </c>
      <c r="L3" s="140">
        <v>2</v>
      </c>
      <c r="M3" s="140">
        <v>3</v>
      </c>
      <c r="N3" s="140">
        <v>4</v>
      </c>
      <c r="O3" s="140">
        <v>5</v>
      </c>
      <c r="P3" s="140">
        <v>6</v>
      </c>
      <c r="Q3" s="72" t="s">
        <v>27</v>
      </c>
      <c r="R3" s="25" t="s">
        <v>13</v>
      </c>
      <c r="S3" s="25" t="s">
        <v>14</v>
      </c>
      <c r="T3" s="75" t="s">
        <v>73</v>
      </c>
      <c r="U3" s="15"/>
      <c r="V3" s="15"/>
      <c r="W3" s="15"/>
      <c r="X3" s="15"/>
    </row>
    <row r="4" spans="1:24" ht="19">
      <c r="A4" s="11" t="s">
        <v>157</v>
      </c>
      <c r="B4" s="4">
        <v>0.8</v>
      </c>
      <c r="C4" s="4">
        <v>0.9</v>
      </c>
      <c r="D4" s="4">
        <v>1.1000000000000001</v>
      </c>
      <c r="E4" s="4">
        <v>1</v>
      </c>
      <c r="F4" s="4">
        <v>0.9</v>
      </c>
      <c r="G4" s="4">
        <v>1.2</v>
      </c>
      <c r="H4" s="30">
        <f>AVERAGE(B4:G4)</f>
        <v>0.98333333333333339</v>
      </c>
      <c r="I4" s="30">
        <f>STDEV(B4:G4)</f>
        <v>0.14719601443879748</v>
      </c>
      <c r="J4" s="30">
        <f>I4/SQRT(COUNT(B4:G4))</f>
        <v>6.0092521257733178E-2</v>
      </c>
      <c r="K4" s="4">
        <v>1.3</v>
      </c>
      <c r="L4" s="4">
        <v>2.2000000000000002</v>
      </c>
      <c r="M4" s="4">
        <v>1.6</v>
      </c>
      <c r="N4" s="4">
        <v>1.7</v>
      </c>
      <c r="O4" s="4">
        <v>0.9</v>
      </c>
      <c r="P4" s="4">
        <v>2.1</v>
      </c>
      <c r="Q4" s="30">
        <f>AVERAGE(K4:P4)</f>
        <v>1.6333333333333335</v>
      </c>
      <c r="R4" s="30">
        <f>STDEV(K4:P4)</f>
        <v>0.4885352256149666</v>
      </c>
      <c r="S4" s="30">
        <f>R4/SQRT(COUNT(K4:P4))</f>
        <v>0.19944367068868776</v>
      </c>
      <c r="T4" s="10" t="s">
        <v>74</v>
      </c>
      <c r="U4" s="15"/>
      <c r="V4" s="15"/>
      <c r="W4" s="15"/>
      <c r="X4" s="15"/>
    </row>
    <row r="5" spans="1:24" ht="19">
      <c r="A5" s="12" t="s">
        <v>158</v>
      </c>
      <c r="B5" s="13">
        <v>0.3</v>
      </c>
      <c r="C5" s="13">
        <v>0.3</v>
      </c>
      <c r="D5" s="13">
        <v>0.1</v>
      </c>
      <c r="E5" s="13">
        <v>0.5</v>
      </c>
      <c r="F5" s="13">
        <v>-0.2</v>
      </c>
      <c r="G5" s="13">
        <v>-0.2</v>
      </c>
      <c r="H5" s="13">
        <f>AVERAGE(B5:G5)</f>
        <v>0.13333333333333333</v>
      </c>
      <c r="I5" s="13">
        <f>STDEV(B5:G5)</f>
        <v>0.28751811537130434</v>
      </c>
      <c r="J5" s="13">
        <f>I5/SQRT(COUNT(B5:G5))</f>
        <v>0.11737877907772674</v>
      </c>
      <c r="K5" s="13">
        <v>0.4</v>
      </c>
      <c r="L5" s="13">
        <v>0.5</v>
      </c>
      <c r="M5" s="13">
        <v>-0.3</v>
      </c>
      <c r="N5" s="13">
        <v>0.6</v>
      </c>
      <c r="O5" s="13">
        <v>-0.1</v>
      </c>
      <c r="P5" s="13">
        <v>0.4</v>
      </c>
      <c r="Q5" s="13">
        <f>AVERAGE(K5:P5)</f>
        <v>0.25</v>
      </c>
      <c r="R5" s="13">
        <f>STDEV(K5:P5)</f>
        <v>0.36193922141707718</v>
      </c>
      <c r="S5" s="13">
        <f>R5/SQRT(COUNT(K5:P5))</f>
        <v>0.14776106839534336</v>
      </c>
      <c r="T5" s="14" t="s">
        <v>76</v>
      </c>
      <c r="U5" s="15"/>
      <c r="V5" s="15"/>
      <c r="W5" s="15"/>
      <c r="X5" s="15"/>
    </row>
    <row r="13" spans="1:24" ht="19">
      <c r="R13" s="4"/>
    </row>
  </sheetData>
  <mergeCells count="2">
    <mergeCell ref="B2:J2"/>
    <mergeCell ref="K2:T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0F98-DF4A-7F4F-A4DB-A1F396529E91}">
  <dimension ref="B1:Y5"/>
  <sheetViews>
    <sheetView topLeftCell="N1" zoomScale="110" zoomScaleNormal="114" workbookViewId="0">
      <selection activeCell="Q22" sqref="Q22"/>
    </sheetView>
  </sheetViews>
  <sheetFormatPr baseColWidth="10" defaultRowHeight="19"/>
  <cols>
    <col min="1" max="16384" width="10.83203125" style="103"/>
  </cols>
  <sheetData>
    <row r="1" spans="2:25" ht="23">
      <c r="B1" s="52" t="s">
        <v>209</v>
      </c>
      <c r="C1" s="51" t="s">
        <v>210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2:25" s="134" customFormat="1">
      <c r="B2" s="142"/>
      <c r="C2" s="166" t="s">
        <v>67</v>
      </c>
      <c r="D2" s="166"/>
      <c r="E2" s="166"/>
      <c r="F2" s="166"/>
      <c r="G2" s="166"/>
      <c r="H2" s="166"/>
      <c r="I2" s="131" t="s">
        <v>27</v>
      </c>
      <c r="J2" s="132" t="s">
        <v>13</v>
      </c>
      <c r="K2" s="136" t="s">
        <v>14</v>
      </c>
      <c r="L2" s="166" t="s">
        <v>58</v>
      </c>
      <c r="M2" s="166"/>
      <c r="N2" s="166"/>
      <c r="O2" s="166"/>
      <c r="P2" s="166"/>
      <c r="Q2" s="166"/>
      <c r="R2" s="131" t="s">
        <v>27</v>
      </c>
      <c r="S2" s="132" t="s">
        <v>13</v>
      </c>
      <c r="T2" s="132" t="s">
        <v>14</v>
      </c>
      <c r="U2" s="133" t="s">
        <v>73</v>
      </c>
      <c r="V2" s="114"/>
      <c r="W2" s="114"/>
      <c r="X2" s="114"/>
      <c r="Y2" s="114"/>
    </row>
    <row r="3" spans="2:25">
      <c r="B3" s="11" t="s">
        <v>157</v>
      </c>
      <c r="C3" s="4">
        <v>267</v>
      </c>
      <c r="D3" s="4">
        <v>358.66669999999999</v>
      </c>
      <c r="E3" s="4">
        <v>304.33330000000001</v>
      </c>
      <c r="F3" s="4">
        <v>246.66669999999999</v>
      </c>
      <c r="G3" s="4">
        <v>250.56479999999999</v>
      </c>
      <c r="H3" s="4">
        <v>210.14689999999999</v>
      </c>
      <c r="I3" s="30">
        <f>AVERAGE(C3:H3)</f>
        <v>272.89639999999997</v>
      </c>
      <c r="J3" s="30">
        <f>STDEV(C3:H3)</f>
        <v>51.968813431826511</v>
      </c>
      <c r="K3" s="36">
        <f>J3/SQRT(COUNT(C3:H3))</f>
        <v>21.216179240978619</v>
      </c>
      <c r="L3" s="4">
        <v>324</v>
      </c>
      <c r="M3" s="4">
        <v>605.66669999999999</v>
      </c>
      <c r="N3" s="4">
        <v>499</v>
      </c>
      <c r="O3" s="4">
        <v>386.66669999999999</v>
      </c>
      <c r="P3" s="4">
        <v>310.149</v>
      </c>
      <c r="Q3" s="4">
        <v>604.49800000000005</v>
      </c>
      <c r="R3" s="30">
        <f>AVERAGE(L3:Q3)</f>
        <v>454.99673333333334</v>
      </c>
      <c r="S3" s="30">
        <f>STDEV(L3:Q3)</f>
        <v>134.01369968682562</v>
      </c>
      <c r="T3" s="30">
        <f>S3/SQRT(COUNT(L3:Q3))</f>
        <v>54.710863795884094</v>
      </c>
      <c r="U3" s="10" t="s">
        <v>74</v>
      </c>
      <c r="V3" s="2"/>
      <c r="W3" s="2"/>
      <c r="X3" s="2"/>
      <c r="Y3" s="2"/>
    </row>
    <row r="4" spans="2:25">
      <c r="B4" s="12" t="s">
        <v>158</v>
      </c>
      <c r="C4" s="13">
        <v>103</v>
      </c>
      <c r="D4" s="13">
        <v>121.33329999999999</v>
      </c>
      <c r="E4" s="13">
        <v>132.66669999999999</v>
      </c>
      <c r="F4" s="13">
        <v>81</v>
      </c>
      <c r="G4" s="13">
        <v>133.54</v>
      </c>
      <c r="H4" s="13">
        <v>95.16</v>
      </c>
      <c r="I4" s="13">
        <f>AVERAGE(C4:H4)</f>
        <v>111.11666666666666</v>
      </c>
      <c r="J4" s="13">
        <f>STDEV(C4:H4)</f>
        <v>21.443406963975423</v>
      </c>
      <c r="K4" s="14">
        <f>J4/SQRT(COUNT(C4:H4))</f>
        <v>8.754234234763862</v>
      </c>
      <c r="L4" s="13">
        <v>103</v>
      </c>
      <c r="M4" s="13">
        <v>121.33329999999999</v>
      </c>
      <c r="N4" s="13">
        <v>121</v>
      </c>
      <c r="O4" s="13">
        <v>93.333330000000004</v>
      </c>
      <c r="P4" s="13">
        <v>110.483</v>
      </c>
      <c r="Q4" s="13">
        <v>95.614699999999999</v>
      </c>
      <c r="R4" s="13">
        <f>AVERAGE(L4:Q4)</f>
        <v>107.46072166666666</v>
      </c>
      <c r="S4" s="13">
        <f>STDEV(L4:Q4)</f>
        <v>12.204131400014395</v>
      </c>
      <c r="T4" s="13">
        <f>S4/SQRT(COUNT(L4:Q4))</f>
        <v>4.9823157806522289</v>
      </c>
      <c r="U4" s="14" t="s">
        <v>76</v>
      </c>
      <c r="V4" s="2"/>
      <c r="W4" s="2"/>
      <c r="X4" s="2"/>
      <c r="Y4" s="2"/>
    </row>
    <row r="5" spans="2:25"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</row>
  </sheetData>
  <mergeCells count="2">
    <mergeCell ref="C2:H2"/>
    <mergeCell ref="L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8688-F9B6-0E41-8454-1078A2F30D22}">
  <dimension ref="A1:T20"/>
  <sheetViews>
    <sheetView topLeftCell="I1" workbookViewId="0">
      <selection activeCell="O28" sqref="O28"/>
    </sheetView>
  </sheetViews>
  <sheetFormatPr baseColWidth="10" defaultRowHeight="16"/>
  <sheetData>
    <row r="1" spans="1:20" ht="21">
      <c r="A1" s="52" t="s">
        <v>212</v>
      </c>
      <c r="B1" s="51" t="s">
        <v>211</v>
      </c>
    </row>
    <row r="2" spans="1:20" s="129" customFormat="1" ht="19">
      <c r="A2" s="130"/>
      <c r="B2" s="166" t="s">
        <v>67</v>
      </c>
      <c r="C2" s="166"/>
      <c r="D2" s="166"/>
      <c r="E2" s="166"/>
      <c r="F2" s="166"/>
      <c r="G2" s="166"/>
      <c r="H2" s="131" t="s">
        <v>27</v>
      </c>
      <c r="I2" s="132" t="s">
        <v>13</v>
      </c>
      <c r="J2" s="132" t="s">
        <v>14</v>
      </c>
      <c r="K2" s="172" t="s">
        <v>58</v>
      </c>
      <c r="L2" s="166"/>
      <c r="M2" s="166"/>
      <c r="N2" s="166"/>
      <c r="O2" s="166"/>
      <c r="P2" s="166"/>
      <c r="Q2" s="131" t="s">
        <v>27</v>
      </c>
      <c r="R2" s="132" t="s">
        <v>13</v>
      </c>
      <c r="S2" s="132" t="s">
        <v>14</v>
      </c>
      <c r="T2" s="133" t="s">
        <v>73</v>
      </c>
    </row>
    <row r="3" spans="1:20" ht="19">
      <c r="A3" s="66" t="s">
        <v>157</v>
      </c>
      <c r="B3" s="30">
        <v>1.1926669999999999</v>
      </c>
      <c r="C3" s="30">
        <v>1.5633330000000001</v>
      </c>
      <c r="D3" s="30">
        <v>1.378333</v>
      </c>
      <c r="E3" s="30">
        <v>0.99533300000000002</v>
      </c>
      <c r="F3" s="30">
        <v>1.1483449999999999</v>
      </c>
      <c r="G3" s="30">
        <v>1.359842</v>
      </c>
      <c r="H3" s="30">
        <f>AVERAGE(B3:G3)</f>
        <v>1.2729755</v>
      </c>
      <c r="I3" s="30">
        <f>STDEV(B3:G3)</f>
        <v>0.20100798190295815</v>
      </c>
      <c r="J3" s="36">
        <f>I3/SQRT(COUNT(B3:G3))</f>
        <v>8.2061164981473783E-2</v>
      </c>
      <c r="K3" s="137">
        <v>1.439333</v>
      </c>
      <c r="L3" s="30">
        <v>2.577</v>
      </c>
      <c r="M3" s="30">
        <v>2.0993330000000001</v>
      </c>
      <c r="N3" s="30">
        <v>1.6439999999999999</v>
      </c>
      <c r="O3" s="30">
        <v>2.4150399999999999</v>
      </c>
      <c r="P3" s="30">
        <v>1.4879199999999999</v>
      </c>
      <c r="Q3" s="30">
        <f>AVERAGE(K3:P3)</f>
        <v>1.9437709999999999</v>
      </c>
      <c r="R3" s="30">
        <f>STDEV(K3:P3)</f>
        <v>0.48977412245483198</v>
      </c>
      <c r="S3" s="30">
        <f>R3/SQRT(COUNT(K3:P3))</f>
        <v>0.19994944820562388</v>
      </c>
      <c r="T3" s="10" t="s">
        <v>74</v>
      </c>
    </row>
    <row r="4" spans="1:20" ht="19">
      <c r="A4" s="12" t="s">
        <v>158</v>
      </c>
      <c r="B4" s="13">
        <v>0.38800000000000001</v>
      </c>
      <c r="C4" s="13">
        <v>0.69066700000000003</v>
      </c>
      <c r="D4" s="13">
        <v>0.56000000000000005</v>
      </c>
      <c r="E4" s="13">
        <v>3.9667000000000001E-2</v>
      </c>
      <c r="F4" s="13">
        <v>0.24860299999999999</v>
      </c>
      <c r="G4" s="13">
        <v>0.65849000000000002</v>
      </c>
      <c r="H4" s="13">
        <f>AVERAGE(B4:G4)</f>
        <v>0.43090450000000002</v>
      </c>
      <c r="I4" s="13">
        <f>STDEV(B4:G4)</f>
        <v>0.25458938656805785</v>
      </c>
      <c r="J4" s="14">
        <f>I4/SQRT(COUNT(B4:G4))</f>
        <v>0.10393568183665319</v>
      </c>
      <c r="K4" s="24">
        <v>0.188333</v>
      </c>
      <c r="L4" s="13">
        <v>0.284333</v>
      </c>
      <c r="M4" s="13">
        <v>1.7523329999999999</v>
      </c>
      <c r="N4" s="13">
        <v>-9.2670000000000002E-2</v>
      </c>
      <c r="O4" s="13">
        <v>0.15329999999999999</v>
      </c>
      <c r="P4" s="13">
        <v>0.95846299999999995</v>
      </c>
      <c r="Q4" s="13">
        <f>AVERAGE(K4:P4)</f>
        <v>0.540682</v>
      </c>
      <c r="R4" s="13">
        <f>STDEV(K4:P4)</f>
        <v>0.69046409134610298</v>
      </c>
      <c r="S4" s="13">
        <f>R4/SQRT(COUNT(K4:P4))</f>
        <v>0.28188078491873114</v>
      </c>
      <c r="T4" s="14" t="s">
        <v>76</v>
      </c>
    </row>
    <row r="5" spans="1:20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20" ht="19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89"/>
      <c r="P6" s="89"/>
    </row>
    <row r="7" spans="1:20" ht="19">
      <c r="B7" s="64"/>
      <c r="C7" s="174"/>
      <c r="D7" s="174"/>
      <c r="E7" s="174"/>
      <c r="F7" s="174"/>
      <c r="G7" s="174"/>
      <c r="H7" s="174"/>
      <c r="I7" s="89"/>
      <c r="J7" s="89"/>
      <c r="K7" s="89"/>
      <c r="L7" s="89"/>
      <c r="M7" s="89"/>
      <c r="N7" s="89"/>
      <c r="O7" s="89"/>
      <c r="P7" s="89"/>
    </row>
    <row r="8" spans="1:20" ht="19">
      <c r="L8" s="2"/>
      <c r="M8" s="2"/>
      <c r="N8" s="2"/>
      <c r="O8" s="2"/>
      <c r="P8" s="2"/>
    </row>
    <row r="9" spans="1:20" ht="19">
      <c r="L9" s="2"/>
      <c r="M9" s="2"/>
      <c r="N9" s="2"/>
      <c r="O9" s="2"/>
      <c r="P9" s="2"/>
    </row>
    <row r="10" spans="1:20" ht="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0" ht="19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20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20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20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20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20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2:16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ht="19">
      <c r="B18" s="15"/>
      <c r="C18" s="64"/>
      <c r="D18" s="175"/>
      <c r="E18" s="175"/>
      <c r="F18" s="175"/>
      <c r="G18" s="175"/>
      <c r="H18" s="175"/>
      <c r="I18" s="175"/>
      <c r="J18" s="160"/>
      <c r="K18" s="160"/>
      <c r="L18" s="160"/>
      <c r="M18" s="160"/>
      <c r="N18" s="15"/>
      <c r="O18" s="15"/>
      <c r="P18" s="15"/>
    </row>
    <row r="19" spans="2:16" ht="19">
      <c r="B19" s="15"/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15"/>
      <c r="O19" s="15"/>
      <c r="P19" s="15"/>
    </row>
    <row r="20" spans="2:16" ht="19"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6">
    <mergeCell ref="C7:H7"/>
    <mergeCell ref="D18:G18"/>
    <mergeCell ref="H18:I18"/>
    <mergeCell ref="J18:M18"/>
    <mergeCell ref="B2:G2"/>
    <mergeCell ref="K2:P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5C65-98A2-1747-A793-85AC47ED8102}">
  <dimension ref="A1:L43"/>
  <sheetViews>
    <sheetView topLeftCell="A26" workbookViewId="0">
      <selection activeCell="R37" sqref="R37"/>
    </sheetView>
  </sheetViews>
  <sheetFormatPr baseColWidth="10" defaultRowHeight="16"/>
  <cols>
    <col min="1" max="1" width="16.1640625" customWidth="1"/>
    <col min="2" max="2" width="14" customWidth="1"/>
  </cols>
  <sheetData>
    <row r="1" spans="1:12" ht="23">
      <c r="A1" s="47" t="s">
        <v>145</v>
      </c>
      <c r="B1" s="47" t="s">
        <v>146</v>
      </c>
    </row>
    <row r="2" spans="1:12" s="129" customFormat="1" ht="21">
      <c r="B2" s="173" t="s">
        <v>324</v>
      </c>
      <c r="C2" s="173"/>
      <c r="D2" s="173"/>
      <c r="E2" s="173"/>
      <c r="F2" s="173"/>
      <c r="G2" s="173"/>
      <c r="H2" s="173"/>
      <c r="I2" s="173"/>
    </row>
    <row r="3" spans="1:12" ht="19">
      <c r="A3" s="20" t="s">
        <v>144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21"/>
      <c r="J3" s="72" t="s">
        <v>27</v>
      </c>
      <c r="K3" s="25" t="s">
        <v>13</v>
      </c>
      <c r="L3" s="26" t="s">
        <v>14</v>
      </c>
    </row>
    <row r="4" spans="1:12" ht="19">
      <c r="A4" s="23">
        <v>1.3030409999999999</v>
      </c>
      <c r="B4" s="4">
        <v>58.252319999999997</v>
      </c>
      <c r="C4" s="4">
        <v>59.188630000000003</v>
      </c>
      <c r="D4" s="4">
        <v>63.193339999999999</v>
      </c>
      <c r="E4" s="4">
        <v>57.28434</v>
      </c>
      <c r="F4" s="4">
        <v>56.818930000000002</v>
      </c>
      <c r="G4" s="4">
        <v>61.460009999999997</v>
      </c>
      <c r="H4" s="4">
        <v>55.16865</v>
      </c>
      <c r="I4" s="15"/>
      <c r="J4" s="4">
        <f>AVERAGE(B4:H4)</f>
        <v>58.766602857142864</v>
      </c>
      <c r="K4" s="4">
        <f>STDEV(B4:H4)</f>
        <v>2.7757532021039752</v>
      </c>
      <c r="L4" s="10">
        <f>K4/SQRT(COUNT(B4:H4))</f>
        <v>1.0491360962369038</v>
      </c>
    </row>
    <row r="5" spans="1:12" ht="19">
      <c r="A5" s="23">
        <v>7.7560599999999997</v>
      </c>
      <c r="B5" s="4">
        <v>56.018929999999997</v>
      </c>
      <c r="C5" s="4">
        <v>57.07188</v>
      </c>
      <c r="D5" s="4">
        <v>61.955190000000002</v>
      </c>
      <c r="E5" s="4">
        <v>54.545380000000002</v>
      </c>
      <c r="F5" s="4">
        <v>55.672379999999997</v>
      </c>
      <c r="G5" s="4">
        <v>56.7712</v>
      </c>
      <c r="H5" s="4">
        <v>53.421039999999998</v>
      </c>
      <c r="I5" s="15"/>
      <c r="J5" s="4">
        <f t="shared" ref="J5:J32" si="0">AVERAGE(B5:H5)</f>
        <v>56.49371428571429</v>
      </c>
      <c r="K5" s="4">
        <f t="shared" ref="K5:K32" si="1">STDEV(B5:H5)</f>
        <v>2.7195690459572042</v>
      </c>
      <c r="L5" s="10">
        <f t="shared" ref="L5:L32" si="2">K5/SQRT(COUNT(B5:H5))</f>
        <v>1.0279004812674215</v>
      </c>
    </row>
    <row r="6" spans="1:12" ht="19">
      <c r="A6" s="23">
        <v>14.25351</v>
      </c>
      <c r="B6" s="4">
        <v>57.253729999999997</v>
      </c>
      <c r="C6" s="4">
        <v>56.466209999999997</v>
      </c>
      <c r="D6" s="4">
        <v>62.74718</v>
      </c>
      <c r="E6" s="4">
        <v>55.245139999999999</v>
      </c>
      <c r="F6" s="4">
        <v>56.267420000000001</v>
      </c>
      <c r="G6" s="4">
        <v>58.09158</v>
      </c>
      <c r="H6" s="4">
        <v>53.421520000000001</v>
      </c>
      <c r="I6" s="15"/>
      <c r="J6" s="4">
        <f t="shared" si="0"/>
        <v>57.070397142857139</v>
      </c>
      <c r="K6" s="4">
        <f t="shared" si="1"/>
        <v>2.914274392484427</v>
      </c>
      <c r="L6" s="10">
        <f t="shared" si="2"/>
        <v>1.1014921849596622</v>
      </c>
    </row>
    <row r="7" spans="1:12" ht="19">
      <c r="A7" s="23">
        <v>20.847270000000002</v>
      </c>
      <c r="B7" s="4">
        <v>76.713639999999998</v>
      </c>
      <c r="C7" s="4">
        <v>76.469059999999999</v>
      </c>
      <c r="D7" s="4">
        <v>84.84263</v>
      </c>
      <c r="E7" s="4">
        <v>74.0518</v>
      </c>
      <c r="F7" s="4">
        <v>77.662540000000007</v>
      </c>
      <c r="G7" s="4">
        <v>77.285439999999994</v>
      </c>
      <c r="H7" s="4">
        <v>68.353099999999998</v>
      </c>
      <c r="I7" s="15"/>
      <c r="J7" s="4">
        <f t="shared" si="0"/>
        <v>76.482601428571442</v>
      </c>
      <c r="K7" s="4">
        <f t="shared" si="1"/>
        <v>4.8986058182113705</v>
      </c>
      <c r="L7" s="10">
        <f t="shared" si="2"/>
        <v>1.8514989665601949</v>
      </c>
    </row>
    <row r="8" spans="1:12" ht="19">
      <c r="A8" s="23">
        <v>27.336500000000001</v>
      </c>
      <c r="B8" s="4">
        <v>95.261219999999994</v>
      </c>
      <c r="C8" s="4">
        <v>92.126410000000007</v>
      </c>
      <c r="D8" s="4">
        <v>101.05540000000001</v>
      </c>
      <c r="E8" s="4">
        <v>90.198809999999995</v>
      </c>
      <c r="F8" s="4">
        <v>92.910409999999999</v>
      </c>
      <c r="G8" s="4">
        <v>91.579539999999994</v>
      </c>
      <c r="H8" s="4">
        <v>81.598979999999997</v>
      </c>
      <c r="I8" s="15"/>
      <c r="J8" s="4">
        <f t="shared" si="0"/>
        <v>92.104395714285715</v>
      </c>
      <c r="K8" s="4">
        <f t="shared" si="1"/>
        <v>5.8453207884108975</v>
      </c>
      <c r="L8" s="10">
        <f t="shared" si="2"/>
        <v>2.2093235913616054</v>
      </c>
    </row>
    <row r="9" spans="1:12" ht="19">
      <c r="A9" s="23">
        <v>33.780299999999997</v>
      </c>
      <c r="B9" s="4">
        <v>86.271640000000005</v>
      </c>
      <c r="C9" s="4">
        <v>82.704750000000004</v>
      </c>
      <c r="D9" s="4">
        <v>94.578900000000004</v>
      </c>
      <c r="E9" s="4">
        <v>87.709530000000001</v>
      </c>
      <c r="F9" s="4">
        <v>85.033150000000006</v>
      </c>
      <c r="G9" s="4">
        <v>81.359700000000004</v>
      </c>
      <c r="H9" s="4">
        <v>77.376140000000007</v>
      </c>
      <c r="I9" s="15"/>
      <c r="J9" s="4">
        <f t="shared" si="0"/>
        <v>85.004829999999984</v>
      </c>
      <c r="K9" s="4">
        <f t="shared" si="1"/>
        <v>5.4368814574288189</v>
      </c>
      <c r="L9" s="10">
        <f t="shared" si="2"/>
        <v>2.0549480348707228</v>
      </c>
    </row>
    <row r="10" spans="1:12" ht="19">
      <c r="A10" s="24">
        <v>40.229010000000002</v>
      </c>
      <c r="B10" s="13">
        <v>64.1464</v>
      </c>
      <c r="C10" s="13">
        <v>62.657240000000002</v>
      </c>
      <c r="D10" s="13">
        <v>76.545529999999999</v>
      </c>
      <c r="E10" s="13">
        <v>67.439099999999996</v>
      </c>
      <c r="F10" s="13">
        <v>66.415270000000007</v>
      </c>
      <c r="G10" s="13">
        <v>62.925179999999997</v>
      </c>
      <c r="H10" s="13">
        <v>58.413800000000002</v>
      </c>
      <c r="I10" s="5"/>
      <c r="J10" s="13">
        <f t="shared" si="0"/>
        <v>65.506074285714291</v>
      </c>
      <c r="K10" s="13">
        <f t="shared" si="1"/>
        <v>5.6768352177243289</v>
      </c>
      <c r="L10" s="14">
        <f t="shared" si="2"/>
        <v>2.1456420314273976</v>
      </c>
    </row>
    <row r="11" spans="1:12" ht="19">
      <c r="A11" s="4"/>
      <c r="B11" s="4"/>
      <c r="C11" s="4"/>
      <c r="D11" s="4"/>
      <c r="E11" s="4"/>
      <c r="F11" s="4"/>
      <c r="G11" s="4"/>
      <c r="H11" s="4"/>
      <c r="I11" s="15"/>
      <c r="J11" s="4"/>
      <c r="K11" s="4"/>
      <c r="L11" s="4"/>
    </row>
    <row r="12" spans="1:12" ht="19">
      <c r="J12" s="2"/>
      <c r="K12" s="2"/>
      <c r="L12" s="2"/>
    </row>
    <row r="13" spans="1:12" s="129" customFormat="1" ht="21">
      <c r="B13" s="173" t="s">
        <v>325</v>
      </c>
      <c r="C13" s="173"/>
      <c r="D13" s="173"/>
      <c r="E13" s="173"/>
      <c r="F13" s="173"/>
      <c r="G13" s="173"/>
      <c r="H13" s="173"/>
      <c r="I13" s="173"/>
      <c r="J13" s="135"/>
      <c r="K13" s="135"/>
      <c r="L13" s="135"/>
    </row>
    <row r="14" spans="1:12" ht="19">
      <c r="A14" s="7"/>
      <c r="B14" s="50">
        <v>1</v>
      </c>
      <c r="C14" s="50">
        <v>2</v>
      </c>
      <c r="D14" s="50">
        <v>3</v>
      </c>
      <c r="E14" s="50">
        <v>4</v>
      </c>
      <c r="F14" s="50">
        <v>5</v>
      </c>
      <c r="G14" s="50">
        <v>6</v>
      </c>
      <c r="H14" s="50">
        <v>7</v>
      </c>
      <c r="I14" s="50"/>
      <c r="J14" s="72" t="s">
        <v>27</v>
      </c>
      <c r="K14" s="25" t="s">
        <v>13</v>
      </c>
      <c r="L14" s="26" t="s">
        <v>14</v>
      </c>
    </row>
    <row r="15" spans="1:12" ht="19">
      <c r="A15" s="23">
        <v>1.3030409999999999</v>
      </c>
      <c r="B15" s="4">
        <v>60.890120000000003</v>
      </c>
      <c r="C15" s="4">
        <v>66.990859999999998</v>
      </c>
      <c r="D15" s="4">
        <v>64.662710000000004</v>
      </c>
      <c r="E15" s="4">
        <v>63.287939999999999</v>
      </c>
      <c r="F15" s="4">
        <v>66.173860000000005</v>
      </c>
      <c r="G15" s="4">
        <v>64.263469999999998</v>
      </c>
      <c r="H15" s="4">
        <v>56.167960000000001</v>
      </c>
      <c r="I15" s="4"/>
      <c r="J15" s="4">
        <f t="shared" si="0"/>
        <v>63.205274285714282</v>
      </c>
      <c r="K15" s="4">
        <f t="shared" si="1"/>
        <v>3.680525839178677</v>
      </c>
      <c r="L15" s="10">
        <f t="shared" si="2"/>
        <v>1.3911080092020125</v>
      </c>
    </row>
    <row r="16" spans="1:12" ht="19">
      <c r="A16" s="23">
        <v>7.7560599999999997</v>
      </c>
      <c r="B16" s="4">
        <v>59.81073</v>
      </c>
      <c r="C16" s="4">
        <v>65.097219999999993</v>
      </c>
      <c r="D16" s="4">
        <v>64.056460000000001</v>
      </c>
      <c r="E16" s="4">
        <v>63.235610000000001</v>
      </c>
      <c r="F16" s="4">
        <v>64.891990000000007</v>
      </c>
      <c r="G16" s="4">
        <v>61.990830000000003</v>
      </c>
      <c r="H16" s="4">
        <v>53.660089999999997</v>
      </c>
      <c r="I16" s="4"/>
      <c r="J16" s="4">
        <f t="shared" si="0"/>
        <v>61.820418571428569</v>
      </c>
      <c r="K16" s="4">
        <f t="shared" si="1"/>
        <v>4.0380167841752419</v>
      </c>
      <c r="L16" s="10">
        <f t="shared" si="2"/>
        <v>1.5262268858332098</v>
      </c>
    </row>
    <row r="17" spans="1:12" ht="19">
      <c r="A17" s="23">
        <v>14.25351</v>
      </c>
      <c r="B17" s="4">
        <v>62.780259999999998</v>
      </c>
      <c r="C17" s="4">
        <v>66.057249999999996</v>
      </c>
      <c r="D17" s="4">
        <v>69.087829999999997</v>
      </c>
      <c r="E17" s="4">
        <v>65.570880000000002</v>
      </c>
      <c r="F17" s="4">
        <v>64.307649999999995</v>
      </c>
      <c r="G17" s="4">
        <v>63.54034</v>
      </c>
      <c r="H17" s="4">
        <v>53.13317</v>
      </c>
      <c r="I17" s="4"/>
      <c r="J17" s="4">
        <f t="shared" si="0"/>
        <v>63.496768571428568</v>
      </c>
      <c r="K17" s="4">
        <f t="shared" si="1"/>
        <v>5.0115692536617322</v>
      </c>
      <c r="L17" s="10">
        <f t="shared" si="2"/>
        <v>1.8941951319095027</v>
      </c>
    </row>
    <row r="18" spans="1:12" ht="19">
      <c r="A18" s="23">
        <v>20.847270000000002</v>
      </c>
      <c r="B18" s="4">
        <v>80.31223</v>
      </c>
      <c r="C18" s="4">
        <v>90.997489999999999</v>
      </c>
      <c r="D18" s="4">
        <v>93.603800000000007</v>
      </c>
      <c r="E18" s="4">
        <v>88.752560000000003</v>
      </c>
      <c r="F18" s="4">
        <v>91.252939999999995</v>
      </c>
      <c r="G18" s="4">
        <v>85.281679999999994</v>
      </c>
      <c r="H18" s="4">
        <v>81.282259999999994</v>
      </c>
      <c r="I18" s="4"/>
      <c r="J18" s="4">
        <f t="shared" si="0"/>
        <v>87.354708571428574</v>
      </c>
      <c r="K18" s="4">
        <f t="shared" si="1"/>
        <v>5.1678457898445762</v>
      </c>
      <c r="L18" s="10">
        <f t="shared" si="2"/>
        <v>1.9532621105515588</v>
      </c>
    </row>
    <row r="19" spans="1:12" ht="19">
      <c r="A19" s="23">
        <v>27.336500000000001</v>
      </c>
      <c r="B19" s="4">
        <v>99.776730000000001</v>
      </c>
      <c r="C19" s="4">
        <v>113.15300000000001</v>
      </c>
      <c r="D19" s="4">
        <v>119.1811</v>
      </c>
      <c r="E19" s="4">
        <v>110.5889</v>
      </c>
      <c r="F19" s="4">
        <v>114.3519</v>
      </c>
      <c r="G19" s="4">
        <v>104.4726</v>
      </c>
      <c r="H19" s="4">
        <v>99.721549999999993</v>
      </c>
      <c r="I19" s="4"/>
      <c r="J19" s="4">
        <f t="shared" si="0"/>
        <v>108.74939714285713</v>
      </c>
      <c r="K19" s="4">
        <f t="shared" si="1"/>
        <v>7.5640126601928142</v>
      </c>
      <c r="L19" s="10">
        <f t="shared" si="2"/>
        <v>2.8589280589448998</v>
      </c>
    </row>
    <row r="20" spans="1:12" ht="19">
      <c r="A20" s="23">
        <v>33.780299999999997</v>
      </c>
      <c r="B20" s="4">
        <v>98.41901</v>
      </c>
      <c r="C20" s="4">
        <v>111.64749999999999</v>
      </c>
      <c r="D20" s="4">
        <v>117.4863</v>
      </c>
      <c r="E20" s="4">
        <v>109.1499</v>
      </c>
      <c r="F20" s="4">
        <v>111.9743</v>
      </c>
      <c r="G20" s="4">
        <v>98.159809999999993</v>
      </c>
      <c r="H20" s="4">
        <v>84.871039999999994</v>
      </c>
      <c r="I20" s="4"/>
      <c r="J20" s="4">
        <f t="shared" si="0"/>
        <v>104.52969428571429</v>
      </c>
      <c r="K20" s="4">
        <f t="shared" si="1"/>
        <v>11.252287334016223</v>
      </c>
      <c r="L20" s="10">
        <f t="shared" si="2"/>
        <v>4.2529648523498444</v>
      </c>
    </row>
    <row r="21" spans="1:12" ht="19">
      <c r="A21" s="24">
        <v>40.229010000000002</v>
      </c>
      <c r="B21" s="13">
        <v>76.843040000000002</v>
      </c>
      <c r="C21" s="13">
        <v>91.229060000000004</v>
      </c>
      <c r="D21" s="13">
        <v>87.940910000000002</v>
      </c>
      <c r="E21" s="13">
        <v>84.672370000000001</v>
      </c>
      <c r="F21" s="13">
        <v>79.736289999999997</v>
      </c>
      <c r="G21" s="13">
        <v>71.847530000000006</v>
      </c>
      <c r="H21" s="13">
        <v>56.45814</v>
      </c>
      <c r="I21" s="13"/>
      <c r="J21" s="13">
        <f t="shared" si="0"/>
        <v>78.389620000000008</v>
      </c>
      <c r="K21" s="13">
        <f t="shared" si="1"/>
        <v>11.715698116089026</v>
      </c>
      <c r="L21" s="14">
        <f t="shared" si="2"/>
        <v>4.4281176643827846</v>
      </c>
    </row>
    <row r="22" spans="1:12" ht="19">
      <c r="J22" s="2"/>
      <c r="K22" s="2"/>
      <c r="L22" s="2"/>
    </row>
    <row r="23" spans="1:12" ht="19">
      <c r="J23" s="2"/>
      <c r="K23" s="2"/>
      <c r="L23" s="2"/>
    </row>
    <row r="24" spans="1:12" s="129" customFormat="1" ht="21">
      <c r="B24" s="173" t="s">
        <v>326</v>
      </c>
      <c r="C24" s="173"/>
      <c r="D24" s="173"/>
      <c r="E24" s="173"/>
      <c r="F24" s="173"/>
      <c r="G24" s="173"/>
      <c r="H24" s="173"/>
      <c r="I24" s="173"/>
      <c r="J24" s="135"/>
      <c r="K24" s="135"/>
      <c r="L24" s="135"/>
    </row>
    <row r="25" spans="1:12" ht="19">
      <c r="A25" s="7"/>
      <c r="B25" s="50">
        <v>1</v>
      </c>
      <c r="C25" s="50">
        <v>2</v>
      </c>
      <c r="D25" s="50">
        <v>3</v>
      </c>
      <c r="E25" s="50">
        <v>4</v>
      </c>
      <c r="F25" s="50">
        <v>5</v>
      </c>
      <c r="G25" s="50">
        <v>6</v>
      </c>
      <c r="H25" s="50">
        <v>7</v>
      </c>
      <c r="I25" s="50">
        <v>8</v>
      </c>
      <c r="J25" s="72" t="s">
        <v>27</v>
      </c>
      <c r="K25" s="25" t="s">
        <v>13</v>
      </c>
      <c r="L25" s="26" t="s">
        <v>14</v>
      </c>
    </row>
    <row r="26" spans="1:12" ht="19">
      <c r="A26" s="23">
        <v>1.3030409999999999</v>
      </c>
      <c r="B26" s="4">
        <v>55.383009999999999</v>
      </c>
      <c r="C26" s="4">
        <v>53.418529999999997</v>
      </c>
      <c r="D26" s="4">
        <v>59.794780000000003</v>
      </c>
      <c r="E26" s="4">
        <v>57.058979999999998</v>
      </c>
      <c r="F26" s="4">
        <v>64.023179999999996</v>
      </c>
      <c r="G26" s="4">
        <v>66.026859999999999</v>
      </c>
      <c r="H26" s="4">
        <v>62.230119999999999</v>
      </c>
      <c r="I26" s="4">
        <v>47.246409999999997</v>
      </c>
      <c r="J26" s="4">
        <f t="shared" si="0"/>
        <v>59.705065714285709</v>
      </c>
      <c r="K26" s="4">
        <f t="shared" si="1"/>
        <v>4.6582830933362036</v>
      </c>
      <c r="L26" s="10">
        <f t="shared" si="2"/>
        <v>1.7606655145006109</v>
      </c>
    </row>
    <row r="27" spans="1:12" ht="19">
      <c r="A27" s="23">
        <v>7.7560599999999997</v>
      </c>
      <c r="B27" s="4">
        <v>54.010199999999998</v>
      </c>
      <c r="C27" s="4">
        <v>51.864510000000003</v>
      </c>
      <c r="D27" s="4">
        <v>57.148919999999997</v>
      </c>
      <c r="E27" s="4">
        <v>56.986759999999997</v>
      </c>
      <c r="F27" s="4">
        <v>62.745910000000002</v>
      </c>
      <c r="G27" s="4">
        <v>62.359630000000003</v>
      </c>
      <c r="H27" s="4">
        <v>61.749110000000002</v>
      </c>
      <c r="I27" s="4">
        <v>46.456139999999998</v>
      </c>
      <c r="J27" s="4">
        <f t="shared" si="0"/>
        <v>58.123577142857144</v>
      </c>
      <c r="K27" s="4">
        <f t="shared" si="1"/>
        <v>4.2971443255869151</v>
      </c>
      <c r="L27" s="10">
        <f t="shared" si="2"/>
        <v>1.6241678904650494</v>
      </c>
    </row>
    <row r="28" spans="1:12" ht="19">
      <c r="A28" s="23">
        <v>14.25351</v>
      </c>
      <c r="B28" s="4">
        <v>54.366280000000003</v>
      </c>
      <c r="C28" s="4">
        <v>52.564770000000003</v>
      </c>
      <c r="D28" s="4">
        <v>57.156370000000003</v>
      </c>
      <c r="E28" s="4">
        <v>56.548369999999998</v>
      </c>
      <c r="F28" s="4">
        <v>62.58661</v>
      </c>
      <c r="G28" s="4">
        <v>63.477150000000002</v>
      </c>
      <c r="H28" s="4">
        <v>61.595419999999997</v>
      </c>
      <c r="I28" s="4">
        <v>45.819600000000001</v>
      </c>
      <c r="J28" s="4">
        <f t="shared" si="0"/>
        <v>58.327852857142851</v>
      </c>
      <c r="K28" s="4">
        <f t="shared" si="1"/>
        <v>4.2578434162641301</v>
      </c>
      <c r="L28" s="10">
        <f t="shared" si="2"/>
        <v>1.6093135429840795</v>
      </c>
    </row>
    <row r="29" spans="1:12" ht="19">
      <c r="A29" s="23">
        <v>20.847270000000002</v>
      </c>
      <c r="B29" s="4">
        <v>60.652410000000003</v>
      </c>
      <c r="C29" s="4">
        <v>57.205820000000003</v>
      </c>
      <c r="D29" s="4">
        <v>60.907260000000001</v>
      </c>
      <c r="E29" s="4">
        <v>64.130859999999998</v>
      </c>
      <c r="F29" s="4">
        <v>66.512609999999995</v>
      </c>
      <c r="G29" s="4">
        <v>72.096919999999997</v>
      </c>
      <c r="H29" s="4">
        <v>65.619</v>
      </c>
      <c r="I29" s="4">
        <v>48.881270000000001</v>
      </c>
      <c r="J29" s="4">
        <f t="shared" si="0"/>
        <v>63.874982857142854</v>
      </c>
      <c r="K29" s="4">
        <f t="shared" si="1"/>
        <v>4.8534263536897777</v>
      </c>
      <c r="L29" s="10">
        <f t="shared" si="2"/>
        <v>1.8344227340614521</v>
      </c>
    </row>
    <row r="30" spans="1:12" ht="19">
      <c r="A30" s="23">
        <v>27.336500000000001</v>
      </c>
      <c r="B30" s="4">
        <v>62.135460000000002</v>
      </c>
      <c r="C30" s="4">
        <v>60.49559</v>
      </c>
      <c r="D30" s="4">
        <v>65.258110000000002</v>
      </c>
      <c r="E30" s="4">
        <v>65.20223</v>
      </c>
      <c r="F30" s="4">
        <v>70.094290000000001</v>
      </c>
      <c r="G30" s="4">
        <v>74.430610000000001</v>
      </c>
      <c r="H30" s="4">
        <v>69.695599999999999</v>
      </c>
      <c r="I30" s="4">
        <v>50.329439999999998</v>
      </c>
      <c r="J30" s="4">
        <f t="shared" si="0"/>
        <v>66.758841428571429</v>
      </c>
      <c r="K30" s="4">
        <f t="shared" si="1"/>
        <v>4.8970230641497174</v>
      </c>
      <c r="L30" s="10">
        <f t="shared" si="2"/>
        <v>1.8509007417553791</v>
      </c>
    </row>
    <row r="31" spans="1:12" ht="19">
      <c r="A31" s="23">
        <v>33.780299999999997</v>
      </c>
      <c r="B31" s="4">
        <v>56.760680000000001</v>
      </c>
      <c r="C31" s="4">
        <v>53.46602</v>
      </c>
      <c r="D31" s="4">
        <v>60.015360000000001</v>
      </c>
      <c r="E31" s="4">
        <v>56.183369999999996</v>
      </c>
      <c r="F31" s="4">
        <v>66.311449999999994</v>
      </c>
      <c r="G31" s="4">
        <v>68.753860000000003</v>
      </c>
      <c r="H31" s="4">
        <v>65.980339999999998</v>
      </c>
      <c r="I31" s="4">
        <v>44.880749999999999</v>
      </c>
      <c r="J31" s="4">
        <f t="shared" si="0"/>
        <v>61.067297142857136</v>
      </c>
      <c r="K31" s="4">
        <f t="shared" si="1"/>
        <v>5.9442978190439346</v>
      </c>
      <c r="L31" s="10">
        <f t="shared" si="2"/>
        <v>2.2467333925848392</v>
      </c>
    </row>
    <row r="32" spans="1:12" ht="19">
      <c r="A32" s="24">
        <v>40.229010000000002</v>
      </c>
      <c r="B32" s="13">
        <v>51.005949999999999</v>
      </c>
      <c r="C32" s="13">
        <v>51.464120000000001</v>
      </c>
      <c r="D32" s="13">
        <v>56.007339999999999</v>
      </c>
      <c r="E32" s="13">
        <v>52.742400000000004</v>
      </c>
      <c r="F32" s="13">
        <v>61.291330000000002</v>
      </c>
      <c r="G32" s="13">
        <v>63.358040000000003</v>
      </c>
      <c r="H32" s="13">
        <v>60.435760000000002</v>
      </c>
      <c r="I32" s="13">
        <v>41.901679999999999</v>
      </c>
      <c r="J32" s="13">
        <f t="shared" si="0"/>
        <v>56.614991428571436</v>
      </c>
      <c r="K32" s="13">
        <f t="shared" si="1"/>
        <v>5.0874706518414063</v>
      </c>
      <c r="L32" s="14">
        <f t="shared" si="2"/>
        <v>1.9228831638731467</v>
      </c>
    </row>
    <row r="33" spans="1:12" ht="19">
      <c r="J33" s="2"/>
      <c r="K33" s="2"/>
      <c r="L33" s="2"/>
    </row>
    <row r="34" spans="1:12" ht="19">
      <c r="J34" s="2"/>
      <c r="K34" s="2"/>
      <c r="L34" s="2"/>
    </row>
    <row r="35" spans="1:12" s="129" customFormat="1" ht="21">
      <c r="B35" s="173" t="s">
        <v>327</v>
      </c>
      <c r="C35" s="173"/>
      <c r="D35" s="173"/>
      <c r="E35" s="173"/>
      <c r="F35" s="173"/>
      <c r="G35" s="173"/>
      <c r="H35" s="173"/>
      <c r="I35" s="173"/>
      <c r="J35" s="135"/>
      <c r="K35" s="135"/>
      <c r="L35" s="135"/>
    </row>
    <row r="36" spans="1:12" ht="19">
      <c r="A36" s="7"/>
      <c r="B36" s="50">
        <v>1</v>
      </c>
      <c r="C36" s="50">
        <v>2</v>
      </c>
      <c r="D36" s="50">
        <v>3</v>
      </c>
      <c r="E36" s="50">
        <v>4</v>
      </c>
      <c r="F36" s="50">
        <v>5</v>
      </c>
      <c r="G36" s="50">
        <v>6</v>
      </c>
      <c r="H36" s="50">
        <v>7</v>
      </c>
      <c r="I36" s="50">
        <v>8</v>
      </c>
      <c r="J36" s="72" t="s">
        <v>27</v>
      </c>
      <c r="K36" s="25" t="s">
        <v>13</v>
      </c>
      <c r="L36" s="26" t="s">
        <v>14</v>
      </c>
    </row>
    <row r="37" spans="1:12" ht="19">
      <c r="A37" s="23">
        <v>1.3030409999999999</v>
      </c>
      <c r="B37" s="4">
        <v>62.924759999999999</v>
      </c>
      <c r="C37" s="4">
        <v>61.666510000000002</v>
      </c>
      <c r="D37" s="4">
        <v>64.852130000000002</v>
      </c>
      <c r="E37" s="4">
        <v>65.544060000000002</v>
      </c>
      <c r="F37" s="4">
        <v>64.813280000000006</v>
      </c>
      <c r="G37" s="4">
        <v>60.239640000000001</v>
      </c>
      <c r="H37" s="4">
        <v>55.77075</v>
      </c>
      <c r="I37" s="4">
        <v>46.932659999999998</v>
      </c>
      <c r="J37" s="4">
        <f t="shared" ref="J37:J43" si="3">AVERAGE(B37:H37)</f>
        <v>62.258732857142867</v>
      </c>
      <c r="K37" s="4">
        <f t="shared" ref="K37:K43" si="4">STDEV(B37:H37)</f>
        <v>3.4401979562505534</v>
      </c>
      <c r="L37" s="10">
        <f t="shared" ref="L37:L43" si="5">K37/SQRT(COUNT(B37:H37))</f>
        <v>1.3002726075816609</v>
      </c>
    </row>
    <row r="38" spans="1:12" ht="19">
      <c r="A38" s="23">
        <v>7.7560599999999997</v>
      </c>
      <c r="B38" s="4">
        <v>61.253970000000002</v>
      </c>
      <c r="C38" s="4">
        <v>60.983719999999998</v>
      </c>
      <c r="D38" s="4">
        <v>63.434260000000002</v>
      </c>
      <c r="E38" s="4">
        <v>62.617420000000003</v>
      </c>
      <c r="F38" s="4">
        <v>63.232059999999997</v>
      </c>
      <c r="G38" s="4">
        <v>61.746589999999998</v>
      </c>
      <c r="H38" s="4">
        <v>54.886510000000001</v>
      </c>
      <c r="I38" s="4">
        <v>46.257910000000003</v>
      </c>
      <c r="J38" s="4">
        <f t="shared" si="3"/>
        <v>61.164932857142851</v>
      </c>
      <c r="K38" s="4">
        <f t="shared" si="4"/>
        <v>2.9249006684997823</v>
      </c>
      <c r="L38" s="10">
        <f t="shared" si="5"/>
        <v>1.1055085397738567</v>
      </c>
    </row>
    <row r="39" spans="1:12" ht="19">
      <c r="A39" s="23">
        <v>14.25351</v>
      </c>
      <c r="B39" s="4">
        <v>63.581740000000003</v>
      </c>
      <c r="C39" s="4">
        <v>64.487340000000003</v>
      </c>
      <c r="D39" s="4">
        <v>65.152330000000006</v>
      </c>
      <c r="E39" s="4">
        <v>64.462490000000003</v>
      </c>
      <c r="F39" s="4">
        <v>63.304589999999997</v>
      </c>
      <c r="G39" s="4">
        <v>64.445980000000006</v>
      </c>
      <c r="H39" s="4">
        <v>54.862319999999997</v>
      </c>
      <c r="I39" s="4">
        <v>45.502659999999999</v>
      </c>
      <c r="J39" s="4">
        <f t="shared" si="3"/>
        <v>62.899541428571432</v>
      </c>
      <c r="K39" s="4">
        <f t="shared" si="4"/>
        <v>3.5976109820983018</v>
      </c>
      <c r="L39" s="10">
        <f t="shared" si="5"/>
        <v>1.3597691389409929</v>
      </c>
    </row>
    <row r="40" spans="1:12" ht="19">
      <c r="A40" s="23">
        <v>20.847270000000002</v>
      </c>
      <c r="B40" s="4">
        <v>57.138689999999997</v>
      </c>
      <c r="C40" s="4">
        <v>72.458950000000002</v>
      </c>
      <c r="D40" s="4">
        <v>57.289619999999999</v>
      </c>
      <c r="E40" s="4">
        <v>61.936360000000001</v>
      </c>
      <c r="F40" s="4">
        <v>58.105200000000004</v>
      </c>
      <c r="G40" s="4">
        <v>65.366550000000004</v>
      </c>
      <c r="H40" s="4">
        <v>61.534520000000001</v>
      </c>
      <c r="I40" s="4">
        <v>49.309159999999999</v>
      </c>
      <c r="J40" s="4">
        <f t="shared" si="3"/>
        <v>61.975698571428573</v>
      </c>
      <c r="K40" s="4">
        <f t="shared" si="4"/>
        <v>5.506501664237252</v>
      </c>
      <c r="L40" s="10">
        <f t="shared" si="5"/>
        <v>2.0812619996478654</v>
      </c>
    </row>
    <row r="41" spans="1:12" ht="19">
      <c r="A41" s="23">
        <v>27.336500000000001</v>
      </c>
      <c r="B41" s="4">
        <v>59.960720000000002</v>
      </c>
      <c r="C41" s="4">
        <v>74.171970000000002</v>
      </c>
      <c r="D41" s="4">
        <v>59.323520000000002</v>
      </c>
      <c r="E41" s="4">
        <v>63.876449999999998</v>
      </c>
      <c r="F41" s="4">
        <v>59.956710000000001</v>
      </c>
      <c r="G41" s="4">
        <v>67.527069999999995</v>
      </c>
      <c r="H41" s="4">
        <v>60.785380000000004</v>
      </c>
      <c r="I41" s="4">
        <v>49.083030000000001</v>
      </c>
      <c r="J41" s="4">
        <f t="shared" si="3"/>
        <v>63.657402857142856</v>
      </c>
      <c r="K41" s="4">
        <f t="shared" si="4"/>
        <v>5.4767702667652403</v>
      </c>
      <c r="L41" s="10">
        <f t="shared" si="5"/>
        <v>2.0700245876705288</v>
      </c>
    </row>
    <row r="42" spans="1:12" ht="19">
      <c r="A42" s="23">
        <v>33.780299999999997</v>
      </c>
      <c r="B42" s="4">
        <v>59.1935</v>
      </c>
      <c r="C42" s="4">
        <v>69.334209999999999</v>
      </c>
      <c r="D42" s="4">
        <v>55.38015</v>
      </c>
      <c r="E42" s="4">
        <v>59.070900000000002</v>
      </c>
      <c r="F42" s="4">
        <v>57.712989999999998</v>
      </c>
      <c r="G42" s="4">
        <v>64.183139999999995</v>
      </c>
      <c r="H42" s="4">
        <v>57.173110000000001</v>
      </c>
      <c r="I42" s="4">
        <v>44.742159999999998</v>
      </c>
      <c r="J42" s="4">
        <f t="shared" si="3"/>
        <v>60.292571428571428</v>
      </c>
      <c r="K42" s="4">
        <f t="shared" si="4"/>
        <v>4.8322761233309377</v>
      </c>
      <c r="L42" s="10">
        <f t="shared" si="5"/>
        <v>1.8264286983898492</v>
      </c>
    </row>
    <row r="43" spans="1:12" ht="19">
      <c r="A43" s="24">
        <v>40.229010000000002</v>
      </c>
      <c r="B43" s="13">
        <v>56.464869999999998</v>
      </c>
      <c r="C43" s="13">
        <v>65.125770000000003</v>
      </c>
      <c r="D43" s="13">
        <v>53.813510000000001</v>
      </c>
      <c r="E43" s="13">
        <v>56.498100000000001</v>
      </c>
      <c r="F43" s="13">
        <v>55.277380000000001</v>
      </c>
      <c r="G43" s="13">
        <v>61.452469999999998</v>
      </c>
      <c r="H43" s="13">
        <v>55.683529999999998</v>
      </c>
      <c r="I43" s="13">
        <v>42.081090000000003</v>
      </c>
      <c r="J43" s="13">
        <f t="shared" si="3"/>
        <v>57.759375714285724</v>
      </c>
      <c r="K43" s="13">
        <f t="shared" si="4"/>
        <v>4.025099709696053</v>
      </c>
      <c r="L43" s="14">
        <f t="shared" si="5"/>
        <v>1.5213446905848622</v>
      </c>
    </row>
  </sheetData>
  <mergeCells count="4">
    <mergeCell ref="B2:I2"/>
    <mergeCell ref="B13:I13"/>
    <mergeCell ref="B24:I24"/>
    <mergeCell ref="B35:I3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EF2E-F44C-6D4E-B6E9-EA1FDA674FC7}">
  <dimension ref="A1:M5"/>
  <sheetViews>
    <sheetView workbookViewId="0">
      <selection activeCell="A2" sqref="A2:XFD2"/>
    </sheetView>
  </sheetViews>
  <sheetFormatPr baseColWidth="10" defaultRowHeight="16"/>
  <sheetData>
    <row r="1" spans="1:13" ht="23">
      <c r="A1" s="4" t="s">
        <v>147</v>
      </c>
      <c r="B1" s="4" t="s">
        <v>150</v>
      </c>
    </row>
    <row r="2" spans="1:13" s="129" customFormat="1" ht="19">
      <c r="A2" s="130"/>
      <c r="B2" s="170" t="s">
        <v>67</v>
      </c>
      <c r="C2" s="170"/>
      <c r="D2" s="170"/>
      <c r="E2" s="131" t="s">
        <v>27</v>
      </c>
      <c r="F2" s="132" t="s">
        <v>13</v>
      </c>
      <c r="G2" s="132" t="s">
        <v>14</v>
      </c>
      <c r="H2" s="176" t="s">
        <v>58</v>
      </c>
      <c r="I2" s="170"/>
      <c r="J2" s="170"/>
      <c r="K2" s="131" t="s">
        <v>27</v>
      </c>
      <c r="L2" s="132" t="s">
        <v>13</v>
      </c>
      <c r="M2" s="136" t="s">
        <v>14</v>
      </c>
    </row>
    <row r="3" spans="1:13" ht="19">
      <c r="A3" s="11" t="s">
        <v>148</v>
      </c>
      <c r="B3" s="4">
        <v>1.0712870000000001</v>
      </c>
      <c r="C3" s="4">
        <v>1.076498</v>
      </c>
      <c r="D3" s="4">
        <v>0.85221499999999994</v>
      </c>
      <c r="E3" s="4">
        <f>AVERAGE(B3:D3)</f>
        <v>1</v>
      </c>
      <c r="F3" s="4">
        <f>STDEV(B3:D3)</f>
        <v>0.12801208262894564</v>
      </c>
      <c r="G3" s="4">
        <f>F3/SQRT(COUNT(B3:D3))</f>
        <v>7.3907810365346382E-2</v>
      </c>
      <c r="H3" s="23">
        <v>1.924301</v>
      </c>
      <c r="I3" s="4">
        <v>1.458348</v>
      </c>
      <c r="J3" s="4">
        <v>2.210442</v>
      </c>
      <c r="K3" s="30">
        <f>AVERAGE(H3:J3)</f>
        <v>1.8643636666666665</v>
      </c>
      <c r="L3" s="30">
        <f>STDEV(H3:J3)</f>
        <v>0.37961257770829204</v>
      </c>
      <c r="M3" s="36">
        <f>L3/SQRT(COUNT(H3:J3))</f>
        <v>0.21916942392765015</v>
      </c>
    </row>
    <row r="4" spans="1:13" ht="19">
      <c r="A4" s="11" t="s">
        <v>39</v>
      </c>
      <c r="B4" s="4">
        <v>13.086589999999999</v>
      </c>
      <c r="C4" s="4">
        <v>10.805160000000001</v>
      </c>
      <c r="D4" s="4">
        <v>7.0801759999999998</v>
      </c>
      <c r="E4" s="4">
        <f>AVERAGE(B4:D4)</f>
        <v>10.323975333333335</v>
      </c>
      <c r="F4" s="4">
        <f>STDEV(B4:D4)</f>
        <v>3.0319805898826728</v>
      </c>
      <c r="G4" s="4">
        <f>F4/SQRT(COUNT(B4:D4))</f>
        <v>1.7505148097464815</v>
      </c>
      <c r="H4" s="23">
        <v>33.800199999999997</v>
      </c>
      <c r="I4" s="4">
        <v>49.036020000000001</v>
      </c>
      <c r="J4" s="4">
        <v>31.653359999999999</v>
      </c>
      <c r="K4" s="4">
        <f>AVERAGE(H4:J4)</f>
        <v>38.163193333333332</v>
      </c>
      <c r="L4" s="4">
        <f>STDEV(H4:J4)</f>
        <v>9.4771303826070437</v>
      </c>
      <c r="M4" s="10">
        <f>L4/SQRT(COUNT(H4:J4))</f>
        <v>5.4716237775433578</v>
      </c>
    </row>
    <row r="5" spans="1:13" ht="19">
      <c r="A5" s="12" t="s">
        <v>149</v>
      </c>
      <c r="B5" s="13">
        <v>1.566025</v>
      </c>
      <c r="C5" s="13">
        <v>0.68300799999999995</v>
      </c>
      <c r="D5" s="13">
        <v>0.53072399999999997</v>
      </c>
      <c r="E5" s="13">
        <f>AVERAGE(B5:D5)</f>
        <v>0.92658566666666664</v>
      </c>
      <c r="F5" s="13">
        <f>STDEV(B5:D5)</f>
        <v>0.55898085828079425</v>
      </c>
      <c r="G5" s="13">
        <f>F5/SQRT(COUNT(B5:D5))</f>
        <v>0.32272774900026463</v>
      </c>
      <c r="H5" s="24">
        <v>1.6624680000000001</v>
      </c>
      <c r="I5" s="13">
        <v>1.4174450000000001</v>
      </c>
      <c r="J5" s="13">
        <v>1.566025</v>
      </c>
      <c r="K5" s="13">
        <f>AVERAGE(H5:J5)</f>
        <v>1.548646</v>
      </c>
      <c r="L5" s="13">
        <f>STDEV(H5:J5)</f>
        <v>0.12343253162355537</v>
      </c>
      <c r="M5" s="14">
        <f>L5/SQRT(COUNT(H5:J5))</f>
        <v>7.1263805359616697E-2</v>
      </c>
    </row>
  </sheetData>
  <mergeCells count="2">
    <mergeCell ref="B2:D2"/>
    <mergeCell ref="H2:J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A414-4135-7746-818A-DE2AB9510A71}">
  <dimension ref="A1:Q15"/>
  <sheetViews>
    <sheetView workbookViewId="0">
      <selection activeCell="C1" sqref="C1:N1048576"/>
    </sheetView>
  </sheetViews>
  <sheetFormatPr baseColWidth="10" defaultRowHeight="16"/>
  <sheetData>
    <row r="1" spans="1:17" ht="19">
      <c r="A1" s="4" t="s">
        <v>155</v>
      </c>
      <c r="B1" s="4"/>
      <c r="C1" s="53" t="s">
        <v>156</v>
      </c>
    </row>
    <row r="2" spans="1:17" ht="21" customHeight="1">
      <c r="A2" s="82" t="s">
        <v>329</v>
      </c>
      <c r="B2" s="72" t="s">
        <v>330</v>
      </c>
      <c r="C2" s="166" t="s">
        <v>67</v>
      </c>
      <c r="D2" s="166"/>
      <c r="E2" s="166"/>
      <c r="F2" s="72" t="s">
        <v>27</v>
      </c>
      <c r="G2" s="25" t="s">
        <v>13</v>
      </c>
      <c r="H2" s="26" t="s">
        <v>14</v>
      </c>
      <c r="I2" s="172" t="s">
        <v>58</v>
      </c>
      <c r="J2" s="166"/>
      <c r="K2" s="166"/>
      <c r="L2" s="72" t="s">
        <v>27</v>
      </c>
      <c r="M2" s="25" t="s">
        <v>13</v>
      </c>
      <c r="N2" s="26" t="s">
        <v>14</v>
      </c>
      <c r="O2" s="83"/>
    </row>
    <row r="3" spans="1:17" ht="19">
      <c r="A3" s="137">
        <v>0</v>
      </c>
      <c r="B3" s="4">
        <v>0</v>
      </c>
      <c r="C3" s="4">
        <v>41.857140000000001</v>
      </c>
      <c r="D3" s="4">
        <v>32.571429999999999</v>
      </c>
      <c r="E3" s="4">
        <v>41.714289999999998</v>
      </c>
      <c r="F3" s="4">
        <f>AVERAGE(C3:E3)</f>
        <v>38.714286666666673</v>
      </c>
      <c r="G3" s="4">
        <f>STDEV(C3:E3)</f>
        <v>5.3203493824215071</v>
      </c>
      <c r="H3" s="4">
        <f>G3/SQRT(COUNT(C3:E3))</f>
        <v>3.0717051481239164</v>
      </c>
      <c r="I3" s="4">
        <v>58.857140000000001</v>
      </c>
      <c r="J3" s="4">
        <v>54.428570000000001</v>
      </c>
      <c r="K3" s="4">
        <v>49.714289999999998</v>
      </c>
      <c r="L3" s="4">
        <f>AVERAGE(I3:K3)</f>
        <v>54.333333333333336</v>
      </c>
      <c r="M3" s="4">
        <f>STDEV(I3:K3)</f>
        <v>4.5721689653416515</v>
      </c>
      <c r="N3" s="4">
        <f>M3/SQRT(COUNT(I3:K3))</f>
        <v>2.6397429829204553</v>
      </c>
      <c r="O3" s="10" t="s">
        <v>74</v>
      </c>
    </row>
    <row r="4" spans="1:17" ht="19">
      <c r="A4" s="23" t="s">
        <v>328</v>
      </c>
      <c r="B4" s="4">
        <v>0</v>
      </c>
      <c r="C4" s="4">
        <v>40.142859999999999</v>
      </c>
      <c r="D4" s="4">
        <v>46.142859999999999</v>
      </c>
      <c r="E4" s="4">
        <v>44.142859999999999</v>
      </c>
      <c r="F4" s="4">
        <f t="shared" ref="F4:F9" si="0">AVERAGE(C4:E4)</f>
        <v>43.476193333333335</v>
      </c>
      <c r="G4" s="4">
        <f t="shared" ref="G4:G9" si="1">STDEV(C4:E4)</f>
        <v>3.0550504633038935</v>
      </c>
      <c r="H4" s="4">
        <f t="shared" ref="H4:H9" si="2">G4/SQRT(COUNT(C4:E4))</f>
        <v>1.763834207376394</v>
      </c>
      <c r="I4" s="4">
        <v>64</v>
      </c>
      <c r="J4" s="4">
        <v>95.571399999999997</v>
      </c>
      <c r="K4" s="4">
        <v>89.285709999999995</v>
      </c>
      <c r="L4" s="4">
        <f t="shared" ref="L4:L9" si="3">AVERAGE(I4:K4)</f>
        <v>82.952369999999988</v>
      </c>
      <c r="M4" s="4">
        <f t="shared" ref="M4:M9" si="4">STDEV(I4:K4)</f>
        <v>16.71142486913368</v>
      </c>
      <c r="N4" s="4">
        <f t="shared" ref="N4:N9" si="5">M4/SQRT(COUNT(I4:K4))</f>
        <v>9.6483456467365372</v>
      </c>
      <c r="O4" s="10" t="s">
        <v>74</v>
      </c>
    </row>
    <row r="5" spans="1:17" ht="19">
      <c r="A5" s="23" t="s">
        <v>151</v>
      </c>
      <c r="B5" s="4">
        <v>0</v>
      </c>
      <c r="C5" s="4">
        <v>87.714290000000005</v>
      </c>
      <c r="D5" s="4">
        <v>90</v>
      </c>
      <c r="E5" s="4">
        <v>95.571430000000007</v>
      </c>
      <c r="F5" s="4">
        <f t="shared" si="0"/>
        <v>91.095240000000004</v>
      </c>
      <c r="G5" s="4">
        <f t="shared" si="1"/>
        <v>4.0414508828018691</v>
      </c>
      <c r="H5" s="4">
        <f t="shared" si="2"/>
        <v>2.33333275510231</v>
      </c>
      <c r="I5" s="4">
        <v>138.28569999999999</v>
      </c>
      <c r="J5" s="4">
        <v>141.1429</v>
      </c>
      <c r="K5" s="4">
        <v>142.71430000000001</v>
      </c>
      <c r="L5" s="4">
        <f t="shared" si="3"/>
        <v>140.71429999999998</v>
      </c>
      <c r="M5" s="4">
        <f t="shared" si="4"/>
        <v>2.2451944147445309</v>
      </c>
      <c r="N5" s="4">
        <f t="shared" si="5"/>
        <v>1.2962635997357992</v>
      </c>
      <c r="O5" s="10" t="s">
        <v>78</v>
      </c>
    </row>
    <row r="6" spans="1:17" ht="19">
      <c r="A6" s="23" t="s">
        <v>152</v>
      </c>
      <c r="B6" s="4">
        <v>0</v>
      </c>
      <c r="C6" s="4">
        <v>130.28569999999999</v>
      </c>
      <c r="D6" s="4">
        <v>133.42859999999999</v>
      </c>
      <c r="E6" s="4">
        <v>123.5714</v>
      </c>
      <c r="F6" s="4">
        <f t="shared" si="0"/>
        <v>129.09523333333331</v>
      </c>
      <c r="G6" s="4">
        <f t="shared" si="1"/>
        <v>5.0352761715057195</v>
      </c>
      <c r="H6" s="4">
        <f t="shared" si="2"/>
        <v>2.9071180530629355</v>
      </c>
      <c r="I6" s="4">
        <v>286.42860000000002</v>
      </c>
      <c r="J6" s="4">
        <v>272.1429</v>
      </c>
      <c r="K6" s="4">
        <v>286.42860000000002</v>
      </c>
      <c r="L6" s="4">
        <f t="shared" si="3"/>
        <v>281.66669999999999</v>
      </c>
      <c r="M6" s="4">
        <f t="shared" si="4"/>
        <v>8.2478527405622479</v>
      </c>
      <c r="N6" s="4">
        <f t="shared" si="5"/>
        <v>4.7619000000000069</v>
      </c>
      <c r="O6" s="10" t="s">
        <v>78</v>
      </c>
    </row>
    <row r="7" spans="1:17" ht="19">
      <c r="A7" s="23" t="s">
        <v>154</v>
      </c>
      <c r="B7" s="4">
        <v>0</v>
      </c>
      <c r="C7" s="4">
        <v>331.57139999999998</v>
      </c>
      <c r="D7" s="4">
        <v>413.42860000000002</v>
      </c>
      <c r="E7" s="4">
        <v>242.8571</v>
      </c>
      <c r="F7" s="4">
        <f t="shared" si="0"/>
        <v>329.28569999999996</v>
      </c>
      <c r="G7" s="4">
        <f t="shared" si="1"/>
        <v>85.308718613222851</v>
      </c>
      <c r="H7" s="4">
        <f t="shared" si="2"/>
        <v>49.253011655566254</v>
      </c>
      <c r="I7" s="4">
        <v>655.14290000000005</v>
      </c>
      <c r="J7" s="4">
        <v>516.57140000000004</v>
      </c>
      <c r="K7" s="4">
        <v>564.28570000000002</v>
      </c>
      <c r="L7" s="4">
        <f t="shared" si="3"/>
        <v>578.66666666666663</v>
      </c>
      <c r="M7" s="4">
        <f t="shared" si="4"/>
        <v>70.396195243516786</v>
      </c>
      <c r="N7" s="4">
        <f t="shared" si="5"/>
        <v>40.643262273769871</v>
      </c>
      <c r="O7" s="10" t="s">
        <v>75</v>
      </c>
    </row>
    <row r="8" spans="1:17" ht="19">
      <c r="A8" s="23" t="s">
        <v>154</v>
      </c>
      <c r="B8" s="4" t="s">
        <v>153</v>
      </c>
      <c r="C8" s="4">
        <v>179.1429</v>
      </c>
      <c r="D8" s="4">
        <v>170.71430000000001</v>
      </c>
      <c r="E8" s="4">
        <v>177.1429</v>
      </c>
      <c r="F8" s="4">
        <f t="shared" si="0"/>
        <v>175.66669999999999</v>
      </c>
      <c r="G8" s="4">
        <f t="shared" si="1"/>
        <v>4.4039413393005074</v>
      </c>
      <c r="H8" s="4">
        <f t="shared" si="2"/>
        <v>2.542616717740469</v>
      </c>
      <c r="I8" s="4">
        <v>264.71429999999998</v>
      </c>
      <c r="J8" s="4">
        <v>276.57139999999998</v>
      </c>
      <c r="K8" s="4">
        <v>273.28570000000002</v>
      </c>
      <c r="L8" s="4">
        <f t="shared" si="3"/>
        <v>271.52379999999999</v>
      </c>
      <c r="M8" s="4">
        <f t="shared" si="4"/>
        <v>6.1217582286464145</v>
      </c>
      <c r="N8" s="4">
        <f t="shared" si="5"/>
        <v>3.534398761222814</v>
      </c>
      <c r="O8" s="10" t="s">
        <v>78</v>
      </c>
    </row>
    <row r="9" spans="1:17" ht="19">
      <c r="A9" s="24" t="s">
        <v>154</v>
      </c>
      <c r="B9" s="19" t="s">
        <v>331</v>
      </c>
      <c r="C9" s="13">
        <v>78.371899999999997</v>
      </c>
      <c r="D9" s="13">
        <v>81.208299999999994</v>
      </c>
      <c r="E9" s="13">
        <v>74.6952</v>
      </c>
      <c r="F9" s="13">
        <f t="shared" si="0"/>
        <v>78.091799999999992</v>
      </c>
      <c r="G9" s="13">
        <f t="shared" si="1"/>
        <v>3.2655719116258917</v>
      </c>
      <c r="H9" s="13">
        <f t="shared" si="2"/>
        <v>1.8853788222352894</v>
      </c>
      <c r="I9" s="13">
        <v>87.9803</v>
      </c>
      <c r="J9" s="13">
        <v>82.289199999999994</v>
      </c>
      <c r="K9" s="13">
        <v>75.662800000000004</v>
      </c>
      <c r="L9" s="13">
        <f t="shared" si="3"/>
        <v>81.977433333333337</v>
      </c>
      <c r="M9" s="13">
        <f t="shared" si="4"/>
        <v>6.1646654737571369</v>
      </c>
      <c r="N9" s="13">
        <f t="shared" si="5"/>
        <v>3.559171270737675</v>
      </c>
      <c r="O9" s="14" t="s">
        <v>76</v>
      </c>
      <c r="Q9" s="2"/>
    </row>
    <row r="10" spans="1:17" ht="19">
      <c r="Q10" s="2"/>
    </row>
    <row r="11" spans="1:17" ht="19">
      <c r="Q11" s="2"/>
    </row>
    <row r="12" spans="1:17" ht="19">
      <c r="Q12" s="2"/>
    </row>
    <row r="13" spans="1:17" ht="19">
      <c r="Q13" s="2"/>
    </row>
    <row r="14" spans="1:17" ht="19">
      <c r="Q14" s="2"/>
    </row>
    <row r="15" spans="1:17" ht="19">
      <c r="Q15" s="2"/>
    </row>
  </sheetData>
  <mergeCells count="2">
    <mergeCell ref="C2:E2"/>
    <mergeCell ref="I2:K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43AF-06BC-CE4E-AB88-C378E0507FA3}">
  <dimension ref="A1:H23"/>
  <sheetViews>
    <sheetView workbookViewId="0">
      <selection activeCell="A2" sqref="A2:XFD2"/>
    </sheetView>
  </sheetViews>
  <sheetFormatPr baseColWidth="10" defaultRowHeight="19"/>
  <cols>
    <col min="1" max="16384" width="10.83203125" style="51"/>
  </cols>
  <sheetData>
    <row r="1" spans="1:8">
      <c r="A1" s="51" t="s">
        <v>219</v>
      </c>
    </row>
    <row r="2" spans="1:8" s="115" customFormat="1">
      <c r="A2" s="93" t="s">
        <v>213</v>
      </c>
      <c r="B2" s="93" t="s">
        <v>6</v>
      </c>
      <c r="C2" s="93" t="s">
        <v>214</v>
      </c>
      <c r="D2" s="93" t="s">
        <v>215</v>
      </c>
      <c r="E2" s="93" t="s">
        <v>216</v>
      </c>
      <c r="F2" s="93" t="s">
        <v>217</v>
      </c>
      <c r="G2" s="93" t="s">
        <v>218</v>
      </c>
      <c r="H2" s="93" t="s">
        <v>5</v>
      </c>
    </row>
    <row r="3" spans="1:8">
      <c r="A3" s="2">
        <v>1.3650000000000001E-2</v>
      </c>
      <c r="B3" s="2">
        <v>7.5399999999999998E-3</v>
      </c>
      <c r="C3" s="2">
        <v>4.1034000000000001E-3</v>
      </c>
      <c r="D3" s="2">
        <v>2.9889999999999999E-3</v>
      </c>
      <c r="E3" s="2">
        <v>3.0509999999999999E-3</v>
      </c>
      <c r="F3" s="2">
        <v>2.415E-3</v>
      </c>
      <c r="G3" s="2">
        <v>8.1499999999999997E-4</v>
      </c>
      <c r="H3" s="2">
        <v>4.6500000000000003E-4</v>
      </c>
    </row>
    <row r="4" spans="1:8">
      <c r="A4" s="2">
        <v>1.4579999999999999E-2</v>
      </c>
      <c r="B4" s="2">
        <v>1.052E-2</v>
      </c>
      <c r="C4" s="2">
        <v>3.2455000000000001E-3</v>
      </c>
      <c r="D4" s="2">
        <v>3.5980000000000001E-3</v>
      </c>
      <c r="E4" s="2">
        <v>2.8449999999999999E-3</v>
      </c>
      <c r="F4" s="2">
        <v>2.0179999999999998E-3</v>
      </c>
      <c r="G4" s="2">
        <v>5.4600000000000004E-4</v>
      </c>
      <c r="H4" s="2">
        <v>3.8400000000000001E-4</v>
      </c>
    </row>
    <row r="5" spans="1:8">
      <c r="A5" s="2">
        <v>1.022E-2</v>
      </c>
      <c r="B5" s="2">
        <v>5.6800000000000002E-3</v>
      </c>
      <c r="C5" s="2">
        <v>2.8942E-3</v>
      </c>
      <c r="D5" s="2">
        <v>1.5679999999999999E-3</v>
      </c>
      <c r="E5" s="2">
        <v>2.6549999999999998E-3</v>
      </c>
      <c r="F5" s="2">
        <v>2.9450000000000001E-3</v>
      </c>
      <c r="G5" s="2">
        <v>9.5399999999999999E-4</v>
      </c>
      <c r="H5" s="2">
        <v>6.1799999999999995E-4</v>
      </c>
    </row>
    <row r="7" spans="1:8">
      <c r="A7" s="51" t="s">
        <v>220</v>
      </c>
    </row>
    <row r="8" spans="1:8" s="115" customFormat="1">
      <c r="A8" s="93" t="s">
        <v>32</v>
      </c>
      <c r="B8" s="93" t="s">
        <v>33</v>
      </c>
    </row>
    <row r="9" spans="1:8">
      <c r="A9" s="2">
        <v>8.7392200000000003E-2</v>
      </c>
      <c r="B9" s="2">
        <v>3.6719809999999998E-4</v>
      </c>
    </row>
    <row r="10" spans="1:8">
      <c r="A10" s="2">
        <v>7.8897040000000002E-2</v>
      </c>
      <c r="B10" s="2">
        <v>4.322032E-4</v>
      </c>
    </row>
    <row r="11" spans="1:8">
      <c r="A11" s="2">
        <v>8.7167990000000001E-2</v>
      </c>
      <c r="B11" s="2">
        <v>6.262978E-4</v>
      </c>
    </row>
    <row r="13" spans="1:8">
      <c r="A13" s="51" t="s">
        <v>221</v>
      </c>
    </row>
    <row r="14" spans="1:8" s="115" customFormat="1">
      <c r="A14" s="93" t="s">
        <v>32</v>
      </c>
      <c r="B14" s="93" t="s">
        <v>33</v>
      </c>
    </row>
    <row r="15" spans="1:8">
      <c r="A15" s="2">
        <v>2.70531E-2</v>
      </c>
      <c r="B15" s="2">
        <v>1.3051E-3</v>
      </c>
    </row>
    <row r="16" spans="1:8">
      <c r="A16" s="2">
        <v>3.0440999999999999E-2</v>
      </c>
      <c r="B16" s="2">
        <v>1.4450000000000001E-3</v>
      </c>
    </row>
    <row r="17" spans="1:2">
      <c r="A17" s="2">
        <v>2.5456300000000001E-2</v>
      </c>
      <c r="B17" s="2">
        <v>7.8419999999999998E-4</v>
      </c>
    </row>
    <row r="19" spans="1:2">
      <c r="A19" s="51" t="s">
        <v>222</v>
      </c>
    </row>
    <row r="20" spans="1:2" s="115" customFormat="1">
      <c r="A20" s="93" t="s">
        <v>32</v>
      </c>
      <c r="B20" s="93" t="s">
        <v>33</v>
      </c>
    </row>
    <row r="21" spans="1:2">
      <c r="A21" s="2">
        <v>6.7905999999999994E-2</v>
      </c>
      <c r="B21" s="2">
        <v>3.6719809999999998E-4</v>
      </c>
    </row>
    <row r="22" spans="1:2">
      <c r="A22" s="2">
        <v>7.2479000000000002E-2</v>
      </c>
      <c r="B22" s="2">
        <v>4.322032E-4</v>
      </c>
    </row>
    <row r="23" spans="1:2">
      <c r="A23" s="2">
        <v>7.9053999999999999E-2</v>
      </c>
      <c r="B23" s="2">
        <v>6.262978E-4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C408-4181-E54D-93B5-C4ABC0ECE40E}">
  <sheetPr codeName="Sheet4"/>
  <dimension ref="A1:O24"/>
  <sheetViews>
    <sheetView workbookViewId="0">
      <selection activeCell="A3" sqref="A3:A5"/>
    </sheetView>
  </sheetViews>
  <sheetFormatPr baseColWidth="10" defaultRowHeight="16"/>
  <cols>
    <col min="1" max="1" width="23.5" customWidth="1"/>
    <col min="2" max="2" width="20.5" style="15" customWidth="1"/>
    <col min="3" max="10" width="10.83203125" style="15"/>
    <col min="11" max="11" width="14" style="15" customWidth="1"/>
    <col min="12" max="14" width="10.83203125" style="15"/>
    <col min="15" max="15" width="19" style="15" customWidth="1"/>
    <col min="16" max="16384" width="10.83203125" style="15"/>
  </cols>
  <sheetData>
    <row r="1" spans="1:15" ht="19">
      <c r="A1" s="11" t="s">
        <v>34</v>
      </c>
      <c r="B1" s="16" t="s">
        <v>35</v>
      </c>
      <c r="C1" s="16"/>
      <c r="D1" s="16"/>
      <c r="E1" s="16"/>
      <c r="F1" s="16"/>
      <c r="G1" s="16"/>
      <c r="H1" s="16"/>
      <c r="I1" s="16"/>
      <c r="J1" s="16"/>
      <c r="K1" s="16"/>
    </row>
    <row r="2" spans="1:15" ht="19">
      <c r="A2" s="7"/>
      <c r="B2" s="8" t="s">
        <v>32</v>
      </c>
      <c r="C2" s="9" t="s">
        <v>33</v>
      </c>
      <c r="D2" s="16"/>
      <c r="E2" s="16"/>
      <c r="F2" s="16"/>
      <c r="H2" s="16"/>
      <c r="I2" s="16"/>
      <c r="J2" s="16"/>
      <c r="K2" s="16"/>
      <c r="L2" s="16"/>
      <c r="N2" s="16"/>
      <c r="O2" s="16"/>
    </row>
    <row r="3" spans="1:15" ht="19">
      <c r="A3" s="11" t="s">
        <v>15</v>
      </c>
      <c r="B3" s="4">
        <v>5.0679000000000002E-2</v>
      </c>
      <c r="C3" s="10">
        <v>1.1039000000000001E-3</v>
      </c>
      <c r="D3" s="4"/>
      <c r="E3" s="4"/>
      <c r="G3" s="17"/>
      <c r="H3" s="4"/>
      <c r="I3" s="4"/>
      <c r="J3" s="4"/>
      <c r="K3" s="4"/>
      <c r="O3" s="4"/>
    </row>
    <row r="4" spans="1:15" ht="19">
      <c r="A4" s="11" t="s">
        <v>17</v>
      </c>
      <c r="B4" s="4">
        <v>4.9574E-2</v>
      </c>
      <c r="C4" s="10">
        <v>1.0058999999999999E-3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9">
      <c r="A5" s="11" t="s">
        <v>19</v>
      </c>
      <c r="B5" s="4">
        <v>6.0886999999999997E-2</v>
      </c>
      <c r="C5" s="10">
        <v>7.4739999999999995E-4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9">
      <c r="A6" s="11" t="s">
        <v>12</v>
      </c>
      <c r="B6" s="4">
        <v>5.3710000000000001E-2</v>
      </c>
      <c r="C6" s="10">
        <v>9.5239999999999995E-4</v>
      </c>
      <c r="D6"/>
      <c r="E6" s="4"/>
      <c r="F6" s="4"/>
      <c r="G6" s="17"/>
      <c r="H6" s="4"/>
      <c r="I6" s="4"/>
      <c r="J6" s="4"/>
      <c r="K6" s="4"/>
      <c r="L6" s="4"/>
      <c r="M6" s="4"/>
      <c r="N6" s="4"/>
      <c r="O6" s="4"/>
    </row>
    <row r="7" spans="1:15" ht="19">
      <c r="A7" s="11" t="s">
        <v>36</v>
      </c>
      <c r="B7" s="4">
        <v>6.2370000000000004E-3</v>
      </c>
      <c r="C7" s="10">
        <v>1.8420000000000001E-4</v>
      </c>
      <c r="D7"/>
      <c r="E7" s="4"/>
      <c r="F7" s="4"/>
      <c r="G7" s="17"/>
      <c r="H7" s="4"/>
      <c r="I7" s="4"/>
      <c r="J7" s="4"/>
      <c r="K7" s="4"/>
      <c r="L7" s="4"/>
      <c r="M7" s="4"/>
      <c r="N7" s="4"/>
      <c r="O7" s="4"/>
    </row>
    <row r="8" spans="1:15" ht="19">
      <c r="A8" s="12" t="s">
        <v>14</v>
      </c>
      <c r="B8" s="13">
        <v>3.601E-3</v>
      </c>
      <c r="C8" s="14">
        <v>1.063E-4</v>
      </c>
      <c r="D8"/>
    </row>
    <row r="9" spans="1:15">
      <c r="A9" s="15"/>
    </row>
    <row r="10" spans="1:15">
      <c r="A10" s="15"/>
    </row>
    <row r="11" spans="1:15">
      <c r="A11" s="15"/>
    </row>
    <row r="14" spans="1:15" ht="19">
      <c r="A14" s="11"/>
    </row>
    <row r="15" spans="1:15" ht="19">
      <c r="A15" s="1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/>
    </row>
    <row r="16" spans="1:15" ht="19">
      <c r="A16" s="6"/>
      <c r="D16" s="2"/>
      <c r="F16" s="2"/>
      <c r="G16" s="2"/>
      <c r="J16" s="2"/>
      <c r="M16" s="2"/>
      <c r="N16"/>
    </row>
    <row r="17" spans="1:14" ht="19">
      <c r="A17" s="6"/>
      <c r="D17" s="2"/>
      <c r="G17" s="2"/>
      <c r="J17" s="2"/>
      <c r="M17" s="2"/>
      <c r="N17"/>
    </row>
    <row r="24" spans="1:14" ht="19">
      <c r="F24" s="52"/>
    </row>
  </sheetData>
  <mergeCells count="4">
    <mergeCell ref="B15:D15"/>
    <mergeCell ref="E15:G15"/>
    <mergeCell ref="H15:J15"/>
    <mergeCell ref="K15:M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6492-3CE9-B94F-B135-761F40D5391E}">
  <dimension ref="A1:N44"/>
  <sheetViews>
    <sheetView topLeftCell="A18" workbookViewId="0">
      <selection activeCell="M42" sqref="M42"/>
    </sheetView>
  </sheetViews>
  <sheetFormatPr baseColWidth="10" defaultRowHeight="19"/>
  <cols>
    <col min="1" max="16384" width="10.83203125" style="51"/>
  </cols>
  <sheetData>
    <row r="1" spans="1:14">
      <c r="A1" s="51" t="s">
        <v>302</v>
      </c>
    </row>
    <row r="2" spans="1:14">
      <c r="B2" s="92"/>
      <c r="C2" s="162" t="s">
        <v>50</v>
      </c>
      <c r="D2" s="162"/>
      <c r="E2" s="162"/>
      <c r="F2" s="162"/>
      <c r="G2" s="162"/>
      <c r="H2" s="162"/>
      <c r="I2" s="162" t="s">
        <v>172</v>
      </c>
      <c r="J2" s="162"/>
      <c r="K2" s="162"/>
      <c r="L2" s="162"/>
      <c r="M2" s="162"/>
      <c r="N2" s="162"/>
    </row>
    <row r="3" spans="1:14">
      <c r="A3" s="6" t="s">
        <v>301</v>
      </c>
      <c r="B3" s="6" t="s">
        <v>22</v>
      </c>
      <c r="C3" s="2">
        <v>5.0679000000000002E-2</v>
      </c>
      <c r="D3" s="2">
        <v>4.9574E-2</v>
      </c>
      <c r="E3" s="2">
        <v>6.0886999999999997E-2</v>
      </c>
      <c r="F3" s="2">
        <v>8.3420999999999995E-2</v>
      </c>
      <c r="G3" s="2">
        <v>6.9272E-2</v>
      </c>
      <c r="H3" s="2">
        <v>7.4812000000000003E-2</v>
      </c>
      <c r="I3" s="2">
        <v>1.9199999999999999E-5</v>
      </c>
      <c r="J3" s="2">
        <v>2.7489999999999999E-5</v>
      </c>
      <c r="K3" s="2">
        <v>1.7240000000000001E-5</v>
      </c>
      <c r="L3" s="2">
        <v>2.7399999999999999E-5</v>
      </c>
      <c r="M3" s="2">
        <v>2.393E-5</v>
      </c>
      <c r="N3" s="2">
        <v>2.9850000000000001E-5</v>
      </c>
    </row>
    <row r="4" spans="1:14">
      <c r="A4" s="6"/>
      <c r="B4" s="6" t="s">
        <v>23</v>
      </c>
      <c r="C4" s="2">
        <v>5.8600000000000001E-5</v>
      </c>
      <c r="D4" s="2" t="s">
        <v>29</v>
      </c>
      <c r="E4" s="2" t="s">
        <v>29</v>
      </c>
      <c r="F4" s="2">
        <v>2.83E-5</v>
      </c>
      <c r="G4" s="2">
        <v>2.2900000000000001E-5</v>
      </c>
      <c r="H4" s="2" t="s">
        <v>29</v>
      </c>
      <c r="I4" s="2">
        <v>7.36E-5</v>
      </c>
      <c r="J4" s="2">
        <v>7.8310000000000001E-5</v>
      </c>
      <c r="K4" s="2">
        <v>2.3180000000000002E-5</v>
      </c>
      <c r="L4" s="2">
        <v>2.8399999999999999E-5</v>
      </c>
      <c r="M4" s="2" t="s">
        <v>29</v>
      </c>
      <c r="N4" s="2" t="s">
        <v>29</v>
      </c>
    </row>
    <row r="5" spans="1:14">
      <c r="A5" s="6"/>
      <c r="B5" s="6" t="s">
        <v>24</v>
      </c>
      <c r="C5" s="2">
        <v>6.8499999999999998E-5</v>
      </c>
      <c r="D5" s="2">
        <v>1.22E-4</v>
      </c>
      <c r="E5" s="2">
        <v>2.12E-4</v>
      </c>
      <c r="F5" s="2">
        <v>3.3199999999999999E-4</v>
      </c>
      <c r="G5" s="2">
        <v>5.2299999999999997E-5</v>
      </c>
      <c r="H5" s="2">
        <v>7.3800000000000005E-4</v>
      </c>
      <c r="I5" s="2">
        <v>4.6200000000000001E-4</v>
      </c>
      <c r="J5" s="2">
        <v>2.4899999999999998E-4</v>
      </c>
      <c r="K5" s="2">
        <v>1.2099999999999999E-3</v>
      </c>
      <c r="L5" s="2">
        <v>6.6799999999999997E-4</v>
      </c>
      <c r="M5" s="2">
        <v>6.7400000000000001E-4</v>
      </c>
      <c r="N5" s="2">
        <v>9.3800000000000003E-5</v>
      </c>
    </row>
    <row r="6" spans="1:14">
      <c r="A6" s="6"/>
      <c r="B6" s="6" t="s">
        <v>25</v>
      </c>
      <c r="C6" s="2">
        <v>9.7100000000000002E-5</v>
      </c>
      <c r="D6" s="2">
        <v>1.05E-4</v>
      </c>
      <c r="E6" s="2" t="s">
        <v>29</v>
      </c>
      <c r="F6" s="2">
        <v>1.01E-4</v>
      </c>
      <c r="G6" s="2">
        <v>2.8299999999999999E-4</v>
      </c>
      <c r="H6" s="2">
        <v>8.7299999999999994E-5</v>
      </c>
      <c r="I6" s="2">
        <v>9.6420000000000002E-5</v>
      </c>
      <c r="J6" s="2">
        <v>1.284E-4</v>
      </c>
      <c r="K6" s="2">
        <v>2.2450000000000001E-4</v>
      </c>
      <c r="L6" s="2" t="s">
        <v>29</v>
      </c>
      <c r="M6" s="2">
        <v>2.7490000000000001E-4</v>
      </c>
      <c r="N6" s="2">
        <v>7.3819999999999995E-5</v>
      </c>
    </row>
    <row r="7" spans="1:14"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26</v>
      </c>
      <c r="B8" s="6" t="s">
        <v>22</v>
      </c>
      <c r="C8" s="2">
        <v>4.3886000000000001E-2</v>
      </c>
      <c r="D8" s="2">
        <v>3.8443999999999999E-2</v>
      </c>
      <c r="E8" s="2">
        <v>3.9203000000000002E-2</v>
      </c>
      <c r="F8" s="2">
        <v>5.6381000000000001E-2</v>
      </c>
      <c r="G8" s="2">
        <v>3.7481E-2</v>
      </c>
      <c r="H8" s="2">
        <v>6.2918000000000002E-2</v>
      </c>
      <c r="I8" s="2">
        <v>1.628E-5</v>
      </c>
      <c r="J8" s="2">
        <v>1.8729999999999999E-5</v>
      </c>
      <c r="K8" s="2">
        <v>2.2629999999999998E-5</v>
      </c>
      <c r="L8" s="2">
        <v>1.092E-5</v>
      </c>
      <c r="M8" s="2">
        <v>2.8309999999999998E-5</v>
      </c>
      <c r="N8" s="2">
        <v>1.049E-5</v>
      </c>
    </row>
    <row r="9" spans="1:14">
      <c r="A9" s="6"/>
      <c r="B9" s="6" t="s">
        <v>23</v>
      </c>
      <c r="C9" s="2">
        <v>2.3799999999999999E-5</v>
      </c>
      <c r="D9" s="2">
        <v>5.7500000000000002E-5</v>
      </c>
      <c r="E9" s="2" t="s">
        <v>29</v>
      </c>
      <c r="F9" s="2">
        <v>3.3899999999999997E-5</v>
      </c>
      <c r="G9" s="2">
        <v>4.2899999999999999E-5</v>
      </c>
      <c r="H9" s="2">
        <v>1.33E-5</v>
      </c>
      <c r="I9" s="2">
        <v>1.9239999999999999E-5</v>
      </c>
      <c r="J9" s="2">
        <v>4.7589999999999997E-5</v>
      </c>
      <c r="K9" s="2" t="s">
        <v>29</v>
      </c>
      <c r="L9" s="2">
        <v>8.373E-5</v>
      </c>
      <c r="M9" s="2">
        <v>2.2840000000000002E-5</v>
      </c>
      <c r="N9" s="2">
        <v>3.8189999999999999E-5</v>
      </c>
    </row>
    <row r="10" spans="1:14">
      <c r="A10" s="6"/>
      <c r="B10" s="6" t="s">
        <v>24</v>
      </c>
      <c r="C10" s="2">
        <v>7.7999999999999999E-5</v>
      </c>
      <c r="D10" s="2">
        <v>2.6100000000000001E-5</v>
      </c>
      <c r="E10" s="2">
        <v>1.8899999999999999E-5</v>
      </c>
      <c r="F10" s="2">
        <v>5.7299999999999997E-5</v>
      </c>
      <c r="G10" s="2">
        <v>2.8500000000000002E-5</v>
      </c>
      <c r="H10" s="2">
        <v>5.38E-5</v>
      </c>
      <c r="I10" s="2">
        <v>9.4720000000000001E-5</v>
      </c>
      <c r="J10" s="2">
        <v>9.3820000000000006E-5</v>
      </c>
      <c r="K10" s="2">
        <v>1.827E-5</v>
      </c>
      <c r="L10" s="2">
        <v>2.2840000000000002E-5</v>
      </c>
      <c r="M10" s="2" t="s">
        <v>29</v>
      </c>
      <c r="N10" s="2">
        <v>5.8390000000000002E-5</v>
      </c>
    </row>
    <row r="11" spans="1:14">
      <c r="A11" s="6"/>
      <c r="B11" s="6" t="s">
        <v>25</v>
      </c>
      <c r="C11" s="2">
        <v>2.4499999999999999E-5</v>
      </c>
      <c r="D11" s="2">
        <v>3.1999999999999999E-6</v>
      </c>
      <c r="E11" s="2">
        <v>4.5499999999999998E-7</v>
      </c>
      <c r="F11" s="2">
        <v>1.7499999999999998E-5</v>
      </c>
      <c r="G11" s="2">
        <v>2.7399999999999999E-5</v>
      </c>
      <c r="H11" s="2">
        <v>1.84E-5</v>
      </c>
      <c r="I11" s="2">
        <v>9.3729999999999999E-6</v>
      </c>
      <c r="J11" s="2">
        <v>1.8320000000000001E-5</v>
      </c>
      <c r="K11" s="2">
        <v>2.283E-6</v>
      </c>
      <c r="L11" s="2">
        <v>4.583E-6</v>
      </c>
      <c r="M11" s="2">
        <v>3.6829999999999998E-5</v>
      </c>
      <c r="N11" s="2">
        <v>9.3830000000000001E-5</v>
      </c>
    </row>
    <row r="13" spans="1:14">
      <c r="A13" s="51" t="s">
        <v>304</v>
      </c>
    </row>
    <row r="14" spans="1:14" ht="21" customHeight="1">
      <c r="A14" s="92"/>
      <c r="B14" s="92" t="s">
        <v>303</v>
      </c>
      <c r="C14" s="177" t="s">
        <v>67</v>
      </c>
      <c r="D14" s="177"/>
      <c r="E14" s="177"/>
      <c r="F14" s="177"/>
      <c r="G14" s="177" t="s">
        <v>58</v>
      </c>
      <c r="H14" s="177"/>
      <c r="I14" s="177"/>
      <c r="J14" s="177"/>
    </row>
    <row r="15" spans="1:14">
      <c r="A15" s="6">
        <v>4</v>
      </c>
      <c r="B15" s="2">
        <v>4</v>
      </c>
      <c r="C15" s="2">
        <v>15.3</v>
      </c>
      <c r="D15" s="2">
        <v>17.100000000000001</v>
      </c>
      <c r="E15" s="2">
        <v>16.5</v>
      </c>
      <c r="F15" s="2">
        <v>15.7</v>
      </c>
      <c r="G15" s="2">
        <v>15.2</v>
      </c>
      <c r="H15" s="2">
        <v>15.4</v>
      </c>
      <c r="I15" s="2">
        <v>13.9</v>
      </c>
      <c r="J15" s="2">
        <v>17.100000000000001</v>
      </c>
    </row>
    <row r="16" spans="1:14">
      <c r="A16" s="6">
        <v>5</v>
      </c>
      <c r="B16" s="2">
        <v>5</v>
      </c>
      <c r="C16" s="2">
        <v>20.100000000000001</v>
      </c>
      <c r="D16" s="2">
        <v>22.3</v>
      </c>
      <c r="E16" s="2">
        <v>21.6</v>
      </c>
      <c r="F16" s="2">
        <v>19.399999999999999</v>
      </c>
      <c r="G16" s="2">
        <v>21.6</v>
      </c>
      <c r="H16" s="2">
        <v>21.7</v>
      </c>
      <c r="I16" s="2">
        <v>19.2</v>
      </c>
      <c r="J16" s="2">
        <v>21.3</v>
      </c>
    </row>
    <row r="17" spans="1:13">
      <c r="A17" s="6">
        <v>6</v>
      </c>
      <c r="B17" s="2">
        <v>6</v>
      </c>
      <c r="C17" s="2">
        <v>21.2</v>
      </c>
      <c r="D17" s="2">
        <v>25</v>
      </c>
      <c r="E17" s="2">
        <v>24</v>
      </c>
      <c r="F17" s="2">
        <v>21.2</v>
      </c>
      <c r="G17" s="2">
        <v>23.9</v>
      </c>
      <c r="H17" s="2">
        <v>23.4</v>
      </c>
      <c r="I17" s="2">
        <v>21.3</v>
      </c>
      <c r="J17" s="2">
        <v>23.8</v>
      </c>
    </row>
    <row r="18" spans="1:13">
      <c r="A18" s="6">
        <v>7</v>
      </c>
      <c r="B18" s="2">
        <v>7</v>
      </c>
      <c r="C18" s="2">
        <v>24.5</v>
      </c>
      <c r="D18" s="2">
        <v>27.2</v>
      </c>
      <c r="E18" s="2">
        <v>25.6</v>
      </c>
      <c r="F18" s="2">
        <v>22.9</v>
      </c>
      <c r="G18" s="2">
        <v>25.5</v>
      </c>
      <c r="H18" s="2">
        <v>25.7</v>
      </c>
      <c r="I18" s="2">
        <v>23.3</v>
      </c>
      <c r="J18" s="2">
        <v>25.8</v>
      </c>
    </row>
    <row r="19" spans="1:13">
      <c r="A19" s="6">
        <v>8</v>
      </c>
      <c r="B19" s="2">
        <v>8</v>
      </c>
      <c r="C19" s="2">
        <v>25.5</v>
      </c>
      <c r="D19" s="2">
        <v>25.7</v>
      </c>
      <c r="E19" s="2">
        <v>23.3</v>
      </c>
      <c r="F19" s="2">
        <v>25.3</v>
      </c>
      <c r="G19" s="2">
        <v>28.7</v>
      </c>
      <c r="H19" s="2">
        <v>25.2</v>
      </c>
      <c r="I19" s="2">
        <v>27.4</v>
      </c>
      <c r="J19" s="2">
        <v>27.4</v>
      </c>
    </row>
    <row r="20" spans="1:13">
      <c r="A20" s="6">
        <v>9</v>
      </c>
      <c r="B20" s="2">
        <v>9</v>
      </c>
      <c r="C20" s="2">
        <v>27.9</v>
      </c>
      <c r="D20" s="2">
        <v>29.2</v>
      </c>
      <c r="E20" s="2">
        <v>26.8</v>
      </c>
      <c r="F20" s="2">
        <v>25.5</v>
      </c>
      <c r="G20" s="2">
        <v>28.6</v>
      </c>
      <c r="H20" s="2">
        <v>27.7</v>
      </c>
      <c r="I20" s="2">
        <v>25.9</v>
      </c>
      <c r="J20" s="2">
        <v>27.8</v>
      </c>
    </row>
    <row r="23" spans="1:13">
      <c r="A23" s="51" t="s">
        <v>305</v>
      </c>
    </row>
    <row r="24" spans="1:13" ht="21" customHeight="1">
      <c r="A24" s="92"/>
      <c r="B24" s="177" t="s">
        <v>67</v>
      </c>
      <c r="C24" s="177"/>
      <c r="D24" s="177"/>
      <c r="E24" s="177"/>
      <c r="F24" s="177" t="s">
        <v>58</v>
      </c>
      <c r="G24" s="177"/>
      <c r="H24" s="177"/>
      <c r="I24" s="177"/>
    </row>
    <row r="25" spans="1:13">
      <c r="A25" s="6" t="s">
        <v>306</v>
      </c>
      <c r="B25" s="2">
        <v>83.140739999999994</v>
      </c>
      <c r="C25" s="2">
        <v>78.292959999999994</v>
      </c>
      <c r="D25" s="2">
        <v>92.919259999999994</v>
      </c>
      <c r="E25" s="2">
        <v>89.323340000000002</v>
      </c>
      <c r="F25" s="2">
        <v>86.504440000000002</v>
      </c>
      <c r="G25" s="2">
        <v>84.108519999999999</v>
      </c>
      <c r="H25" s="2">
        <v>106.01548</v>
      </c>
      <c r="I25" s="2">
        <v>96.253820000000005</v>
      </c>
    </row>
    <row r="26" spans="1:13">
      <c r="A26" s="6" t="s">
        <v>307</v>
      </c>
      <c r="B26" s="2">
        <v>69.239239999999995</v>
      </c>
      <c r="C26" s="2">
        <v>64.721540000000005</v>
      </c>
      <c r="D26" s="2">
        <v>79.612700000000004</v>
      </c>
      <c r="E26" s="2">
        <v>78.395759999999996</v>
      </c>
      <c r="F26" s="2">
        <v>72.655000000000001</v>
      </c>
      <c r="G26" s="2">
        <v>76.829620000000006</v>
      </c>
      <c r="H26" s="2">
        <v>91.012299999999996</v>
      </c>
      <c r="I26" s="2">
        <v>86.269239999999996</v>
      </c>
    </row>
    <row r="27" spans="1:13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9" spans="1:13">
      <c r="A29" s="51" t="s">
        <v>308</v>
      </c>
    </row>
    <row r="30" spans="1:13">
      <c r="A30" s="92"/>
      <c r="B30" s="177" t="s">
        <v>67</v>
      </c>
      <c r="C30" s="177"/>
      <c r="D30" s="177"/>
      <c r="E30" s="177"/>
      <c r="F30" s="177" t="s">
        <v>58</v>
      </c>
      <c r="G30" s="177"/>
      <c r="H30" s="177"/>
      <c r="I30" s="177"/>
    </row>
    <row r="31" spans="1:13">
      <c r="A31" s="6" t="s">
        <v>306</v>
      </c>
      <c r="B31" s="2">
        <v>20.7</v>
      </c>
      <c r="C31" s="2">
        <v>19.43</v>
      </c>
      <c r="D31" s="2">
        <v>23.27</v>
      </c>
      <c r="E31" s="2">
        <v>22.28</v>
      </c>
      <c r="F31" s="2">
        <v>21.61</v>
      </c>
      <c r="G31" s="2">
        <v>20.9</v>
      </c>
      <c r="H31" s="2">
        <v>26.46</v>
      </c>
      <c r="I31" s="2">
        <v>24.04</v>
      </c>
    </row>
    <row r="32" spans="1:13">
      <c r="A32" s="6" t="s">
        <v>307</v>
      </c>
      <c r="B32" s="2">
        <v>16.850000000000001</v>
      </c>
      <c r="C32" s="2">
        <v>15.74</v>
      </c>
      <c r="D32" s="2">
        <v>19.53</v>
      </c>
      <c r="E32" s="2">
        <v>19.36</v>
      </c>
      <c r="F32" s="2">
        <v>17.579999999999998</v>
      </c>
      <c r="G32" s="2">
        <v>18.78</v>
      </c>
      <c r="H32" s="2">
        <v>22.33</v>
      </c>
      <c r="I32" s="2">
        <v>21.19</v>
      </c>
    </row>
    <row r="35" spans="1:9">
      <c r="A35" s="51" t="s">
        <v>309</v>
      </c>
    </row>
    <row r="36" spans="1:9">
      <c r="A36" s="92"/>
      <c r="B36" s="177" t="s">
        <v>67</v>
      </c>
      <c r="C36" s="177"/>
      <c r="D36" s="177"/>
      <c r="E36" s="177"/>
      <c r="F36" s="177" t="s">
        <v>58</v>
      </c>
      <c r="G36" s="177"/>
      <c r="H36" s="177"/>
      <c r="I36" s="177"/>
    </row>
    <row r="37" spans="1:9">
      <c r="A37" s="6" t="s">
        <v>306</v>
      </c>
      <c r="B37" s="2">
        <v>20.7</v>
      </c>
      <c r="C37" s="2">
        <v>19.43</v>
      </c>
      <c r="D37" s="2">
        <v>23.27</v>
      </c>
      <c r="E37" s="2">
        <v>22.28</v>
      </c>
      <c r="F37" s="2">
        <v>21.61</v>
      </c>
      <c r="G37" s="2">
        <v>20.9</v>
      </c>
      <c r="H37" s="2">
        <v>26.46</v>
      </c>
      <c r="I37" s="2">
        <v>24.04</v>
      </c>
    </row>
    <row r="38" spans="1:9">
      <c r="A38" s="6" t="s">
        <v>307</v>
      </c>
      <c r="B38" s="2">
        <v>16.850000000000001</v>
      </c>
      <c r="C38" s="2">
        <v>15.74</v>
      </c>
      <c r="D38" s="2">
        <v>19.53</v>
      </c>
      <c r="E38" s="2">
        <v>19.36</v>
      </c>
      <c r="F38" s="2">
        <v>17.579999999999998</v>
      </c>
      <c r="G38" s="2">
        <v>18.78</v>
      </c>
      <c r="H38" s="2">
        <v>22.33</v>
      </c>
      <c r="I38" s="2">
        <v>21.19</v>
      </c>
    </row>
    <row r="41" spans="1:9">
      <c r="A41" s="51" t="s">
        <v>310</v>
      </c>
    </row>
    <row r="42" spans="1:9">
      <c r="A42" s="92"/>
      <c r="B42" s="178" t="s">
        <v>50</v>
      </c>
      <c r="C42" s="178"/>
      <c r="D42" s="178"/>
      <c r="E42" s="178"/>
      <c r="F42" s="177" t="s">
        <v>58</v>
      </c>
      <c r="G42" s="177"/>
      <c r="H42" s="177"/>
      <c r="I42" s="177"/>
    </row>
    <row r="43" spans="1:9">
      <c r="A43" s="6" t="s">
        <v>306</v>
      </c>
      <c r="B43" s="2">
        <v>0.939442204</v>
      </c>
      <c r="C43" s="2">
        <v>0.92420212499999999</v>
      </c>
      <c r="D43" s="2">
        <v>0.96448917000000001</v>
      </c>
      <c r="E43" s="2">
        <v>0.94795850699999995</v>
      </c>
      <c r="F43" s="2">
        <v>0.95338297100000002</v>
      </c>
      <c r="G43" s="2">
        <v>0.92968964399999998</v>
      </c>
      <c r="H43" s="2">
        <v>0.95053760099999995</v>
      </c>
      <c r="I43" s="2">
        <v>0.95290867400000001</v>
      </c>
    </row>
    <row r="44" spans="1:9">
      <c r="A44" s="6" t="s">
        <v>307</v>
      </c>
      <c r="B44" s="2">
        <v>0.83830296199999998</v>
      </c>
      <c r="C44" s="2">
        <v>0.83412971899999999</v>
      </c>
      <c r="D44" s="2">
        <v>0.87277331400000002</v>
      </c>
      <c r="E44" s="2">
        <v>0.90243783600000005</v>
      </c>
      <c r="F44" s="2">
        <v>0.81258633300000005</v>
      </c>
      <c r="G44" s="2">
        <v>0.85762704499999998</v>
      </c>
      <c r="H44" s="2">
        <v>0.87352940199999995</v>
      </c>
      <c r="I44" s="2">
        <v>0.87903683899999996</v>
      </c>
    </row>
  </sheetData>
  <mergeCells count="12">
    <mergeCell ref="C2:H2"/>
    <mergeCell ref="I2:N2"/>
    <mergeCell ref="C14:F14"/>
    <mergeCell ref="G14:J14"/>
    <mergeCell ref="B24:E24"/>
    <mergeCell ref="F24:I24"/>
    <mergeCell ref="B30:E30"/>
    <mergeCell ref="F30:I30"/>
    <mergeCell ref="B36:E36"/>
    <mergeCell ref="F36:I36"/>
    <mergeCell ref="B42:E42"/>
    <mergeCell ref="F42:I4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C2A1-28A1-F94A-AD5A-E095C3BC5FA1}">
  <dimension ref="A1:T35"/>
  <sheetViews>
    <sheetView workbookViewId="0">
      <selection activeCell="D15" sqref="D15"/>
    </sheetView>
  </sheetViews>
  <sheetFormatPr baseColWidth="10" defaultRowHeight="16"/>
  <cols>
    <col min="1" max="1" width="12.6640625" customWidth="1"/>
  </cols>
  <sheetData>
    <row r="1" spans="1:17" ht="19">
      <c r="A1" s="2" t="s">
        <v>223</v>
      </c>
    </row>
    <row r="2" spans="1:17" ht="19">
      <c r="A2" s="84"/>
      <c r="B2" s="179" t="s">
        <v>50</v>
      </c>
      <c r="C2" s="179"/>
      <c r="D2" s="179"/>
      <c r="E2" s="179"/>
      <c r="F2" s="179"/>
      <c r="G2" s="179"/>
      <c r="H2" s="179"/>
      <c r="I2" s="179"/>
      <c r="J2" s="179" t="s">
        <v>172</v>
      </c>
      <c r="K2" s="179"/>
      <c r="L2" s="179"/>
      <c r="M2" s="179"/>
      <c r="N2" s="179"/>
      <c r="O2" s="179"/>
      <c r="P2" s="179"/>
      <c r="Q2" s="179"/>
    </row>
    <row r="3" spans="1:17" ht="19">
      <c r="A3" s="6" t="s">
        <v>224</v>
      </c>
      <c r="B3" s="2">
        <v>29.5</v>
      </c>
      <c r="C3" s="2">
        <v>30.6</v>
      </c>
      <c r="D3" s="2">
        <v>30.5</v>
      </c>
      <c r="E3" s="2">
        <v>29.2</v>
      </c>
      <c r="F3" s="2">
        <v>30.8</v>
      </c>
      <c r="G3" s="2">
        <v>28.9</v>
      </c>
      <c r="H3" s="2">
        <v>30.2</v>
      </c>
      <c r="I3" s="2">
        <v>30.8</v>
      </c>
      <c r="J3" s="2">
        <v>29.8</v>
      </c>
      <c r="K3" s="2">
        <v>29</v>
      </c>
      <c r="L3" s="2">
        <v>28.9</v>
      </c>
      <c r="M3" s="2">
        <v>30.5</v>
      </c>
      <c r="N3" s="2">
        <v>29.2</v>
      </c>
      <c r="O3" s="2">
        <v>29.3</v>
      </c>
      <c r="P3" s="2">
        <v>30.4</v>
      </c>
      <c r="Q3" s="2">
        <v>30.3</v>
      </c>
    </row>
    <row r="4" spans="1:17" ht="19">
      <c r="A4" s="6" t="s">
        <v>225</v>
      </c>
      <c r="B4" s="2">
        <v>27.03</v>
      </c>
      <c r="C4" s="2">
        <v>27.33</v>
      </c>
      <c r="D4" s="2">
        <v>26.65</v>
      </c>
      <c r="E4" s="2">
        <v>25.96</v>
      </c>
      <c r="F4" s="2">
        <v>27.6</v>
      </c>
      <c r="G4" s="2">
        <v>26.47</v>
      </c>
      <c r="H4" s="2">
        <v>27.23</v>
      </c>
      <c r="I4" s="2">
        <v>27.33</v>
      </c>
      <c r="J4" s="2">
        <v>26.89</v>
      </c>
      <c r="K4" s="2">
        <v>26.8</v>
      </c>
      <c r="L4" s="2">
        <v>26.02</v>
      </c>
      <c r="M4" s="2">
        <v>27.07</v>
      </c>
      <c r="N4" s="2">
        <v>26.65</v>
      </c>
      <c r="O4" s="2">
        <v>26.41</v>
      </c>
      <c r="P4" s="2">
        <v>27.02</v>
      </c>
      <c r="Q4" s="2">
        <v>26.73</v>
      </c>
    </row>
    <row r="5" spans="1:17" ht="19">
      <c r="A5" s="6" t="s">
        <v>226</v>
      </c>
      <c r="B5" s="2">
        <v>2.52</v>
      </c>
      <c r="C5" s="2">
        <v>3.53</v>
      </c>
      <c r="D5" s="2">
        <v>3.92</v>
      </c>
      <c r="E5" s="2">
        <v>3.8</v>
      </c>
      <c r="F5" s="2">
        <v>3.22</v>
      </c>
      <c r="G5" s="2">
        <v>2.4900000000000002</v>
      </c>
      <c r="H5" s="2">
        <v>3.02</v>
      </c>
      <c r="I5" s="2">
        <v>3.66</v>
      </c>
      <c r="J5" s="2">
        <v>3.16</v>
      </c>
      <c r="K5" s="2">
        <v>2.2400000000000002</v>
      </c>
      <c r="L5" s="2">
        <v>2.91</v>
      </c>
      <c r="M5" s="2">
        <v>3.43</v>
      </c>
      <c r="N5" s="2">
        <v>2.61</v>
      </c>
      <c r="O5" s="2">
        <v>2.99</v>
      </c>
      <c r="P5" s="2">
        <v>3.43</v>
      </c>
      <c r="Q5" s="2">
        <v>3.64</v>
      </c>
    </row>
    <row r="7" spans="1:17" ht="19">
      <c r="A7" s="6" t="s">
        <v>438</v>
      </c>
    </row>
    <row r="15" spans="1:17" ht="19">
      <c r="E15" s="2"/>
    </row>
    <row r="35" spans="20:20" ht="19">
      <c r="T35" s="2"/>
    </row>
  </sheetData>
  <mergeCells count="2">
    <mergeCell ref="B2:I2"/>
    <mergeCell ref="J2:Q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66A7-1D40-2740-8BC6-ABCF4F14800A}">
  <dimension ref="A1:M27"/>
  <sheetViews>
    <sheetView workbookViewId="0">
      <selection activeCell="A11" sqref="A11:XFD13"/>
    </sheetView>
  </sheetViews>
  <sheetFormatPr baseColWidth="10" defaultRowHeight="19"/>
  <cols>
    <col min="1" max="16384" width="10.83203125" style="51"/>
  </cols>
  <sheetData>
    <row r="1" spans="1:13">
      <c r="A1" s="51" t="s">
        <v>298</v>
      </c>
    </row>
    <row r="2" spans="1:13" ht="21" customHeight="1">
      <c r="A2" s="84"/>
      <c r="B2" s="173" t="s">
        <v>67</v>
      </c>
      <c r="C2" s="173"/>
      <c r="D2" s="173"/>
      <c r="E2" s="173" t="s">
        <v>58</v>
      </c>
      <c r="F2" s="173"/>
      <c r="G2" s="173"/>
      <c r="H2" s="173"/>
      <c r="I2" s="141"/>
      <c r="J2" s="141"/>
      <c r="K2" s="141"/>
      <c r="L2" s="141"/>
      <c r="M2" s="141"/>
    </row>
    <row r="3" spans="1:13">
      <c r="A3" s="6" t="s">
        <v>62</v>
      </c>
      <c r="B3" s="2">
        <v>1.2145999999999999</v>
      </c>
      <c r="C3" s="2">
        <v>1.023714</v>
      </c>
      <c r="D3" s="2">
        <v>0.76168499999999995</v>
      </c>
      <c r="E3" s="2">
        <v>0.70657000000000003</v>
      </c>
      <c r="F3" s="2">
        <v>1.346689</v>
      </c>
      <c r="G3" s="2">
        <v>2.370288</v>
      </c>
      <c r="H3" s="2">
        <v>1.3427629999999999</v>
      </c>
    </row>
    <row r="4" spans="1:13">
      <c r="A4" s="6" t="s">
        <v>63</v>
      </c>
      <c r="B4" s="2">
        <v>0.72289700000000001</v>
      </c>
      <c r="C4" s="2">
        <v>1.7216089999999999</v>
      </c>
      <c r="D4" s="2">
        <v>0.55549499999999996</v>
      </c>
      <c r="E4" s="2">
        <v>0.59481099999999998</v>
      </c>
      <c r="F4" s="2">
        <v>0.902702</v>
      </c>
      <c r="G4" s="2">
        <v>1.2826759999999999</v>
      </c>
      <c r="H4" s="2">
        <v>0.31270900000000001</v>
      </c>
    </row>
    <row r="5" spans="1:13">
      <c r="A5" s="6" t="s">
        <v>64</v>
      </c>
      <c r="B5" s="2">
        <v>1.01346</v>
      </c>
      <c r="C5" s="2">
        <v>1.37486</v>
      </c>
      <c r="D5" s="2">
        <v>0.61168</v>
      </c>
      <c r="E5" s="2">
        <v>0.56766700000000003</v>
      </c>
      <c r="F5" s="2">
        <v>0.86486099999999999</v>
      </c>
      <c r="G5" s="2">
        <v>1.2302010000000001</v>
      </c>
      <c r="H5" s="2">
        <v>0.26696799999999998</v>
      </c>
    </row>
    <row r="6" spans="1:13">
      <c r="A6" s="6" t="s">
        <v>65</v>
      </c>
      <c r="B6" s="2">
        <v>1.5697410000000001</v>
      </c>
      <c r="C6" s="2">
        <v>0.88414499999999996</v>
      </c>
      <c r="D6" s="2">
        <v>0.54611399999999999</v>
      </c>
      <c r="E6" s="2">
        <v>0.37207499999999999</v>
      </c>
      <c r="F6" s="2">
        <v>0.468611</v>
      </c>
      <c r="G6" s="2">
        <v>0.61560599999999999</v>
      </c>
      <c r="H6" s="2">
        <v>0.43314000000000002</v>
      </c>
    </row>
    <row r="7" spans="1:13">
      <c r="A7" s="6" t="s">
        <v>66</v>
      </c>
      <c r="B7" s="2">
        <v>0.47536400000000001</v>
      </c>
      <c r="C7" s="2">
        <v>0.82466899999999999</v>
      </c>
      <c r="D7" s="2">
        <v>1.6999679999999999</v>
      </c>
      <c r="E7" s="2">
        <v>0.54942199999999997</v>
      </c>
      <c r="F7" s="2">
        <v>0.97243000000000002</v>
      </c>
      <c r="G7" s="2">
        <v>0.420433</v>
      </c>
      <c r="H7" s="2">
        <v>0.82120000000000004</v>
      </c>
    </row>
    <row r="8" spans="1:13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6" t="s">
        <v>300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84"/>
      <c r="B11" s="173" t="s">
        <v>67</v>
      </c>
      <c r="C11" s="173"/>
      <c r="D11" s="173"/>
      <c r="E11" s="173"/>
      <c r="F11" s="173"/>
      <c r="G11" s="173"/>
      <c r="H11" s="173" t="s">
        <v>58</v>
      </c>
      <c r="I11" s="173"/>
      <c r="J11" s="173"/>
      <c r="K11" s="173"/>
      <c r="L11" s="173"/>
      <c r="M11" s="173"/>
    </row>
    <row r="12" spans="1:13">
      <c r="A12" s="6" t="s">
        <v>294</v>
      </c>
      <c r="B12" s="2">
        <v>0.47829100000000002</v>
      </c>
      <c r="C12" s="2">
        <v>0.68435599999999996</v>
      </c>
      <c r="D12" s="2">
        <v>0.59407299999999996</v>
      </c>
      <c r="E12" s="2">
        <v>0.55479000000000001</v>
      </c>
      <c r="F12" s="2">
        <v>0.60854600000000003</v>
      </c>
      <c r="G12" s="2">
        <v>0.68918000000000001</v>
      </c>
      <c r="H12" s="2">
        <v>0.50516899999999998</v>
      </c>
      <c r="I12" s="2">
        <v>0.60027600000000003</v>
      </c>
      <c r="J12" s="2">
        <v>0.539628</v>
      </c>
      <c r="K12" s="2">
        <v>0.56168200000000001</v>
      </c>
      <c r="L12" s="2">
        <v>0.56374899999999994</v>
      </c>
      <c r="M12" s="2">
        <v>0.63266699999999998</v>
      </c>
    </row>
    <row r="13" spans="1:13">
      <c r="A13" s="6" t="s">
        <v>295</v>
      </c>
      <c r="B13" s="2">
        <v>1.313577</v>
      </c>
      <c r="C13" s="2">
        <v>1.4858720000000001</v>
      </c>
      <c r="D13" s="2">
        <v>1.3246039999999999</v>
      </c>
      <c r="E13" s="2">
        <v>1.560303</v>
      </c>
      <c r="F13" s="2">
        <v>1.2377670000000001</v>
      </c>
      <c r="G13" s="2">
        <v>1.483115</v>
      </c>
      <c r="H13" s="2">
        <v>1.6857340000000001</v>
      </c>
      <c r="I13" s="2">
        <v>2.2219159999999998</v>
      </c>
      <c r="J13" s="2">
        <v>2.2729149999999998</v>
      </c>
      <c r="K13" s="2">
        <v>1.569952</v>
      </c>
      <c r="L13" s="2">
        <v>1.943487</v>
      </c>
      <c r="M13" s="2">
        <v>1.5286010000000001</v>
      </c>
    </row>
    <row r="16" spans="1:13">
      <c r="A16" s="51" t="s">
        <v>299</v>
      </c>
    </row>
    <row r="17" spans="1:13">
      <c r="A17" s="84" t="s">
        <v>82</v>
      </c>
      <c r="B17" s="173" t="s">
        <v>296</v>
      </c>
      <c r="C17" s="173"/>
      <c r="D17" s="173"/>
      <c r="E17" s="173" t="s">
        <v>297</v>
      </c>
      <c r="F17" s="173"/>
      <c r="G17" s="173"/>
    </row>
    <row r="18" spans="1:1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13">
      <c r="A19" s="2">
        <v>1</v>
      </c>
      <c r="B19" s="2">
        <v>288.34210999999999</v>
      </c>
      <c r="C19" s="2">
        <v>323.54003999999998</v>
      </c>
      <c r="D19" s="2">
        <v>320.55101999999999</v>
      </c>
      <c r="E19" s="2">
        <v>301.62052</v>
      </c>
      <c r="F19" s="2">
        <v>270.25601</v>
      </c>
      <c r="G19" s="2">
        <v>283.60275000000001</v>
      </c>
    </row>
    <row r="20" spans="1:13">
      <c r="A20" s="2">
        <v>2</v>
      </c>
      <c r="B20" s="2">
        <v>520.44529999999997</v>
      </c>
      <c r="C20" s="2">
        <v>506.4024</v>
      </c>
      <c r="D20" s="2">
        <v>580.30561999999998</v>
      </c>
      <c r="E20" s="2">
        <v>560.35126000000002</v>
      </c>
      <c r="F20" s="2">
        <v>520.63147000000004</v>
      </c>
      <c r="G20" s="2">
        <v>470.66302000000002</v>
      </c>
    </row>
    <row r="21" spans="1:13">
      <c r="A21" s="2">
        <v>3</v>
      </c>
      <c r="B21" s="2">
        <v>740.24960999999996</v>
      </c>
      <c r="C21" s="2">
        <v>713.67301999999995</v>
      </c>
      <c r="D21" s="2">
        <v>720.46910300000002</v>
      </c>
      <c r="E21" s="2">
        <v>650.24517000000003</v>
      </c>
      <c r="F21" s="2">
        <v>740.33564000000001</v>
      </c>
      <c r="G21" s="2">
        <v>702.46127999999999</v>
      </c>
    </row>
    <row r="24" spans="1:13">
      <c r="A24" s="51" t="s">
        <v>275</v>
      </c>
    </row>
    <row r="25" spans="1:13">
      <c r="A25" s="84"/>
      <c r="B25" s="173" t="s">
        <v>67</v>
      </c>
      <c r="C25" s="173"/>
      <c r="D25" s="173"/>
      <c r="E25" s="173"/>
      <c r="F25" s="173"/>
      <c r="G25" s="173"/>
      <c r="H25" s="173" t="s">
        <v>58</v>
      </c>
      <c r="I25" s="173"/>
      <c r="J25" s="173"/>
      <c r="K25" s="173"/>
      <c r="L25" s="173"/>
      <c r="M25" s="173"/>
    </row>
    <row r="26" spans="1:13">
      <c r="A26" s="6" t="s">
        <v>258</v>
      </c>
      <c r="B26" s="2">
        <v>10.50947</v>
      </c>
      <c r="C26" s="2">
        <v>10.32347</v>
      </c>
      <c r="D26" s="2">
        <v>10.137460000000001</v>
      </c>
      <c r="E26" s="2">
        <v>10.43145</v>
      </c>
      <c r="F26" s="2">
        <v>10.285640000000001</v>
      </c>
      <c r="G26" s="2">
        <v>10.37823</v>
      </c>
      <c r="H26" s="2">
        <v>9.7654409999999991</v>
      </c>
      <c r="I26" s="2">
        <v>10.50947</v>
      </c>
      <c r="J26" s="2">
        <v>15.345689999999999</v>
      </c>
      <c r="K26" s="2">
        <v>12.4429</v>
      </c>
      <c r="L26" s="2">
        <v>10.56931</v>
      </c>
      <c r="M26" s="2">
        <v>12.30841</v>
      </c>
    </row>
    <row r="27" spans="1:13">
      <c r="A27" s="6" t="s">
        <v>274</v>
      </c>
      <c r="B27" s="2">
        <v>25.111129999999999</v>
      </c>
      <c r="C27" s="2">
        <v>30.13336</v>
      </c>
      <c r="D27" s="2">
        <v>27.250229999999998</v>
      </c>
      <c r="E27" s="2">
        <v>28.08727</v>
      </c>
      <c r="F27" s="2">
        <v>26.66752</v>
      </c>
      <c r="G27" s="2">
        <v>32.458469999999998</v>
      </c>
      <c r="H27" s="2">
        <v>35.434600000000003</v>
      </c>
      <c r="I27" s="2">
        <v>43.432960000000001</v>
      </c>
      <c r="J27" s="2">
        <v>37.759709999999998</v>
      </c>
      <c r="K27" s="2">
        <v>26.530059999999999</v>
      </c>
      <c r="L27" s="2">
        <v>28.181090000000001</v>
      </c>
      <c r="M27" s="2">
        <v>30.483149999999998</v>
      </c>
    </row>
  </sheetData>
  <mergeCells count="8">
    <mergeCell ref="B2:D2"/>
    <mergeCell ref="E2:H2"/>
    <mergeCell ref="B25:G25"/>
    <mergeCell ref="H25:M25"/>
    <mergeCell ref="B17:D17"/>
    <mergeCell ref="E17:G17"/>
    <mergeCell ref="B11:G11"/>
    <mergeCell ref="H11:M1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9EC-53C5-F948-90AC-66D3F4FBC005}">
  <dimension ref="A1:V82"/>
  <sheetViews>
    <sheetView topLeftCell="A59" workbookViewId="0">
      <selection activeCell="L42" sqref="L42"/>
    </sheetView>
  </sheetViews>
  <sheetFormatPr baseColWidth="10" defaultRowHeight="19"/>
  <cols>
    <col min="1" max="16384" width="10.83203125" style="51"/>
  </cols>
  <sheetData>
    <row r="1" spans="1:18">
      <c r="A1" s="51" t="s">
        <v>293</v>
      </c>
    </row>
    <row r="2" spans="1:18">
      <c r="A2" s="84"/>
      <c r="B2" s="84"/>
      <c r="C2" s="182" t="s">
        <v>67</v>
      </c>
      <c r="D2" s="182"/>
      <c r="E2" s="182"/>
      <c r="F2" s="182"/>
      <c r="G2" s="182"/>
      <c r="H2" s="182"/>
      <c r="I2" s="182"/>
      <c r="J2" s="182"/>
      <c r="K2" s="182" t="s">
        <v>58</v>
      </c>
      <c r="L2" s="182"/>
      <c r="M2" s="182"/>
      <c r="N2" s="182"/>
      <c r="O2" s="182"/>
      <c r="P2" s="182"/>
      <c r="Q2" s="182"/>
      <c r="R2" s="182"/>
    </row>
    <row r="3" spans="1:18">
      <c r="A3" s="6" t="s">
        <v>235</v>
      </c>
      <c r="B3" s="2"/>
      <c r="C3" s="2">
        <v>28.3</v>
      </c>
      <c r="D3" s="2">
        <v>24.8</v>
      </c>
      <c r="E3" s="2">
        <v>27.3</v>
      </c>
      <c r="F3" s="2">
        <v>27.3</v>
      </c>
      <c r="G3" s="2">
        <v>28.3</v>
      </c>
      <c r="H3" s="2">
        <v>25</v>
      </c>
      <c r="I3" s="2">
        <v>24.2</v>
      </c>
      <c r="J3" s="2">
        <v>26</v>
      </c>
      <c r="K3" s="2">
        <v>25.1</v>
      </c>
      <c r="L3" s="2">
        <v>27.9</v>
      </c>
      <c r="M3" s="2">
        <v>26</v>
      </c>
      <c r="N3" s="2">
        <v>27.3</v>
      </c>
      <c r="O3" s="2">
        <v>26.1</v>
      </c>
      <c r="P3" s="2">
        <v>27.3</v>
      </c>
      <c r="Q3" s="2">
        <v>24.1</v>
      </c>
      <c r="R3" s="2">
        <v>26.1</v>
      </c>
    </row>
    <row r="4" spans="1:18">
      <c r="A4" s="6" t="s">
        <v>236</v>
      </c>
      <c r="B4" s="2"/>
      <c r="C4" s="2">
        <v>27.5</v>
      </c>
      <c r="D4" s="2">
        <v>23.9</v>
      </c>
      <c r="E4" s="2">
        <v>25.4</v>
      </c>
      <c r="F4" s="2">
        <v>25.5</v>
      </c>
      <c r="G4" s="2">
        <v>26.8</v>
      </c>
      <c r="H4" s="2">
        <v>24.3</v>
      </c>
      <c r="I4" s="2">
        <v>23.9</v>
      </c>
      <c r="J4" s="2">
        <v>24.2</v>
      </c>
      <c r="K4" s="2">
        <v>22</v>
      </c>
      <c r="L4" s="2">
        <v>25.8</v>
      </c>
      <c r="M4" s="2">
        <v>24.2</v>
      </c>
      <c r="N4" s="2">
        <v>24.8</v>
      </c>
      <c r="O4" s="2">
        <v>23.2</v>
      </c>
      <c r="P4" s="2">
        <v>23.6</v>
      </c>
      <c r="Q4" s="2">
        <v>20.100000000000001</v>
      </c>
      <c r="R4" s="2">
        <v>24.1</v>
      </c>
    </row>
    <row r="7" spans="1:18">
      <c r="A7" s="51" t="s">
        <v>272</v>
      </c>
      <c r="E7" s="51" t="s">
        <v>273</v>
      </c>
    </row>
    <row r="8" spans="1:18">
      <c r="A8" s="87" t="s">
        <v>50</v>
      </c>
      <c r="B8" s="87" t="s">
        <v>172</v>
      </c>
      <c r="E8" s="87" t="s">
        <v>50</v>
      </c>
      <c r="F8" s="87" t="s">
        <v>172</v>
      </c>
    </row>
    <row r="9" spans="1:18">
      <c r="A9" s="2">
        <v>130.33510000000001</v>
      </c>
      <c r="B9" s="2">
        <v>75.225930000000005</v>
      </c>
      <c r="E9" s="2">
        <v>4.9325999999999999</v>
      </c>
      <c r="F9" s="2">
        <v>4.97</v>
      </c>
    </row>
    <row r="10" spans="1:18">
      <c r="A10" s="2">
        <v>82.819500000000005</v>
      </c>
      <c r="B10" s="2">
        <v>161.17488</v>
      </c>
      <c r="E10" s="2">
        <v>3.03</v>
      </c>
      <c r="F10" s="2">
        <v>5.41</v>
      </c>
    </row>
    <row r="11" spans="1:18">
      <c r="A11" s="2">
        <v>72.484139999999996</v>
      </c>
      <c r="B11" s="2">
        <v>142.33063999999999</v>
      </c>
      <c r="E11" s="2">
        <v>4.13</v>
      </c>
      <c r="F11" s="2">
        <v>5.39</v>
      </c>
    </row>
    <row r="12" spans="1:18">
      <c r="A12" s="2">
        <v>108.28376</v>
      </c>
      <c r="B12" s="2">
        <v>137.90700000000001</v>
      </c>
      <c r="E12" s="2">
        <v>4.08</v>
      </c>
      <c r="F12" s="2">
        <v>5.62</v>
      </c>
    </row>
    <row r="13" spans="1:18">
      <c r="A13" s="2">
        <v>109.67824</v>
      </c>
      <c r="B13" s="2">
        <v>160.28450000000001</v>
      </c>
      <c r="E13" s="2">
        <v>5.1829999999999998</v>
      </c>
      <c r="F13" s="2">
        <v>4.58</v>
      </c>
    </row>
    <row r="14" spans="1:18">
      <c r="A14" s="2">
        <v>60.626399999999997</v>
      </c>
      <c r="B14" s="2">
        <v>153.60140000000001</v>
      </c>
      <c r="E14" s="2">
        <v>4.9820000000000002</v>
      </c>
      <c r="F14" s="2">
        <v>5.4204999999999997</v>
      </c>
    </row>
    <row r="15" spans="1:18">
      <c r="A15" s="2"/>
      <c r="B15" s="2"/>
      <c r="E15" s="2"/>
      <c r="F15" s="2"/>
    </row>
    <row r="16" spans="1:18">
      <c r="A16" s="2"/>
      <c r="B16" s="2"/>
      <c r="E16" s="2"/>
      <c r="F16" s="2"/>
    </row>
    <row r="17" spans="1:13">
      <c r="A17" s="51" t="s">
        <v>291</v>
      </c>
    </row>
    <row r="18" spans="1:13">
      <c r="A18" s="84"/>
      <c r="B18" s="181" t="s">
        <v>67</v>
      </c>
      <c r="C18" s="181"/>
      <c r="D18" s="181"/>
      <c r="E18" s="181"/>
      <c r="F18" s="181" t="s">
        <v>58</v>
      </c>
      <c r="G18" s="181"/>
      <c r="H18" s="181"/>
      <c r="I18" s="181"/>
    </row>
    <row r="19" spans="1:13">
      <c r="A19" s="6" t="s">
        <v>62</v>
      </c>
      <c r="B19" s="2">
        <v>0.71648400000000001</v>
      </c>
      <c r="C19" s="2">
        <v>1.0803339999999999</v>
      </c>
      <c r="D19" s="2">
        <v>1.0281819999999999</v>
      </c>
      <c r="E19" s="2">
        <f>4-B19-C19-D19</f>
        <v>1.175</v>
      </c>
      <c r="F19" s="2">
        <v>1.541879</v>
      </c>
      <c r="G19" s="2">
        <v>0.84116100000000005</v>
      </c>
      <c r="H19" s="2">
        <v>0.76811200000000002</v>
      </c>
      <c r="I19" s="2">
        <v>1.599413</v>
      </c>
    </row>
    <row r="20" spans="1:13">
      <c r="A20" s="6" t="s">
        <v>283</v>
      </c>
      <c r="B20" s="2">
        <v>1.400984</v>
      </c>
      <c r="C20" s="2">
        <v>1.0190410000000001</v>
      </c>
      <c r="D20" s="2">
        <v>0.5784975</v>
      </c>
      <c r="E20" s="2">
        <f t="shared" ref="E20:E26" si="0">4-B20-C20-D20</f>
        <v>1.0014774999999996</v>
      </c>
      <c r="F20" s="2">
        <v>2.1501589999999999</v>
      </c>
      <c r="G20" s="2">
        <v>0.75273000000000001</v>
      </c>
      <c r="H20" s="2">
        <v>0.61026499999999995</v>
      </c>
      <c r="I20" s="2">
        <v>1.1596299999999999</v>
      </c>
    </row>
    <row r="21" spans="1:13">
      <c r="A21" s="6" t="s">
        <v>64</v>
      </c>
      <c r="B21" s="2">
        <v>0.61219199999999996</v>
      </c>
      <c r="C21" s="2">
        <v>0.904142</v>
      </c>
      <c r="D21" s="2">
        <v>1.2946200000000001</v>
      </c>
      <c r="E21" s="2">
        <f t="shared" si="0"/>
        <v>1.1890460000000003</v>
      </c>
      <c r="F21" s="2">
        <v>2.083215</v>
      </c>
      <c r="G21" s="2">
        <v>0.52832999999999997</v>
      </c>
      <c r="H21" s="2">
        <v>1.4698629999999999</v>
      </c>
      <c r="I21" s="2">
        <v>0.90015100000000003</v>
      </c>
    </row>
    <row r="22" spans="1:13">
      <c r="A22" s="6" t="s">
        <v>96</v>
      </c>
      <c r="B22" s="2">
        <v>0.66200700000000001</v>
      </c>
      <c r="C22" s="2">
        <v>1.149991</v>
      </c>
      <c r="D22" s="2">
        <v>1.1994601</v>
      </c>
      <c r="E22" s="2">
        <f t="shared" si="0"/>
        <v>0.98854189999999997</v>
      </c>
      <c r="F22" s="2">
        <v>0.74543199999999998</v>
      </c>
      <c r="G22" s="2">
        <v>1.2052480000000001</v>
      </c>
      <c r="H22" s="2">
        <v>0.91517899999999996</v>
      </c>
      <c r="I22" s="2">
        <v>0.64073000000000002</v>
      </c>
    </row>
    <row r="23" spans="1:13">
      <c r="A23" s="6" t="s">
        <v>287</v>
      </c>
      <c r="B23" s="2">
        <v>0.96521699999999999</v>
      </c>
      <c r="C23" s="2">
        <v>0.63807100000000005</v>
      </c>
      <c r="D23" s="2">
        <v>1.3591310000000001</v>
      </c>
      <c r="E23" s="2">
        <f t="shared" si="0"/>
        <v>1.0375809999999999</v>
      </c>
      <c r="F23" s="2">
        <v>1.436096</v>
      </c>
      <c r="G23" s="2">
        <v>0.50977600000000001</v>
      </c>
      <c r="H23" s="2">
        <v>0.710059</v>
      </c>
      <c r="I23" s="2">
        <v>0.81749099999999997</v>
      </c>
    </row>
    <row r="24" spans="1:13">
      <c r="A24" s="6" t="s">
        <v>163</v>
      </c>
      <c r="B24" s="2">
        <v>1.272378</v>
      </c>
      <c r="C24" s="2">
        <v>0.467173</v>
      </c>
      <c r="D24" s="2">
        <v>1.1845289999999999</v>
      </c>
      <c r="E24" s="2">
        <f t="shared" si="0"/>
        <v>1.0759200000000004</v>
      </c>
      <c r="F24" s="2">
        <v>1.007536</v>
      </c>
      <c r="G24" s="2">
        <v>0.29080299999999998</v>
      </c>
      <c r="H24" s="2">
        <v>0.26415300000000003</v>
      </c>
      <c r="I24" s="2">
        <v>0.59953400000000001</v>
      </c>
    </row>
    <row r="25" spans="1:13">
      <c r="A25" s="6" t="s">
        <v>164</v>
      </c>
      <c r="B25" s="2">
        <v>1.6072219999999999</v>
      </c>
      <c r="C25" s="2">
        <v>0.80023299999999997</v>
      </c>
      <c r="D25" s="2">
        <v>0.85642450000000003</v>
      </c>
      <c r="E25" s="2">
        <f t="shared" si="0"/>
        <v>0.73612049999999984</v>
      </c>
      <c r="F25" s="2">
        <v>1.2121379999999999</v>
      </c>
      <c r="G25" s="2">
        <v>0.55814799999999998</v>
      </c>
      <c r="H25" s="2">
        <v>0.71249200000000001</v>
      </c>
      <c r="I25" s="2">
        <v>0.68483400000000005</v>
      </c>
    </row>
    <row r="26" spans="1:13">
      <c r="A26" s="6" t="s">
        <v>165</v>
      </c>
      <c r="B26" s="2">
        <v>1.0603370000000001</v>
      </c>
      <c r="C26" s="2">
        <v>1.127434</v>
      </c>
      <c r="D26" s="2">
        <v>0.95845999999999998</v>
      </c>
      <c r="E26" s="2">
        <f t="shared" si="0"/>
        <v>0.85376899999999989</v>
      </c>
      <c r="F26" s="2">
        <v>1.4359960000000001</v>
      </c>
      <c r="G26" s="2">
        <v>1.113253</v>
      </c>
      <c r="H26" s="2">
        <v>1.6137360000000001</v>
      </c>
      <c r="I26" s="2">
        <v>1.1273489999999999</v>
      </c>
    </row>
    <row r="27" spans="1:13">
      <c r="A27" s="6" t="s">
        <v>285</v>
      </c>
      <c r="B27" s="2">
        <v>1.2198850000000001</v>
      </c>
      <c r="C27" s="2">
        <v>1.092862</v>
      </c>
      <c r="D27" s="2">
        <v>0.85117600000000004</v>
      </c>
      <c r="E27" s="2">
        <v>0.83607699999999996</v>
      </c>
      <c r="F27" s="2">
        <v>1.062187</v>
      </c>
      <c r="G27" s="2">
        <v>0.73868599999999995</v>
      </c>
      <c r="H27" s="2">
        <v>0.97469499999999998</v>
      </c>
      <c r="I27" s="2">
        <v>0.97681200000000001</v>
      </c>
    </row>
    <row r="28" spans="1:13">
      <c r="A28" s="6" t="s">
        <v>288</v>
      </c>
      <c r="B28" s="2">
        <v>1.261469</v>
      </c>
      <c r="C28" s="2">
        <v>1.3640810000000001</v>
      </c>
      <c r="D28" s="2">
        <v>0.70780600000000005</v>
      </c>
      <c r="E28" s="2">
        <v>0.66664400000000001</v>
      </c>
      <c r="F28" s="2">
        <v>0.68229300000000004</v>
      </c>
      <c r="G28" s="2">
        <v>0.49847399999999997</v>
      </c>
      <c r="H28" s="2">
        <v>1.2127939999999999</v>
      </c>
      <c r="I28" s="2">
        <v>0.92831600000000003</v>
      </c>
    </row>
    <row r="29" spans="1:13">
      <c r="A29" s="6" t="s">
        <v>289</v>
      </c>
      <c r="B29" s="2">
        <v>0.98960599999999999</v>
      </c>
      <c r="C29" s="70">
        <f>4-B29-D29-E29</f>
        <v>0.63641499999999973</v>
      </c>
      <c r="D29" s="2">
        <v>0.87543899999999997</v>
      </c>
      <c r="E29" s="2">
        <v>1.49854</v>
      </c>
      <c r="F29" s="2">
        <v>1.051191</v>
      </c>
      <c r="G29" s="2">
        <v>0.78262500000000002</v>
      </c>
      <c r="H29" s="2">
        <v>1.0701080000000001</v>
      </c>
      <c r="I29" s="2">
        <v>1.0626709999999999</v>
      </c>
    </row>
    <row r="30" spans="1:13">
      <c r="A30" s="6" t="s">
        <v>116</v>
      </c>
      <c r="B30" s="2">
        <v>0.97333899999999995</v>
      </c>
      <c r="C30" s="70">
        <f t="shared" ref="C30:C31" si="1">4-B30-D30-E30</f>
        <v>1.2338459999999998</v>
      </c>
      <c r="D30" s="2">
        <v>1.108565</v>
      </c>
      <c r="E30" s="2">
        <v>0.68425000000000002</v>
      </c>
      <c r="F30" s="2">
        <v>1.4138900000000001</v>
      </c>
      <c r="G30" s="2">
        <v>0.98925200000000002</v>
      </c>
      <c r="H30" s="2">
        <v>1.3034619999999999</v>
      </c>
      <c r="I30" s="2">
        <v>1.2620929999999999</v>
      </c>
    </row>
    <row r="31" spans="1:13">
      <c r="A31" s="6" t="s">
        <v>114</v>
      </c>
      <c r="B31" s="2">
        <v>1.125211</v>
      </c>
      <c r="C31" s="70">
        <f t="shared" si="1"/>
        <v>0.8889699999999997</v>
      </c>
      <c r="D31" s="2">
        <v>1.0193190000000001</v>
      </c>
      <c r="E31" s="2">
        <v>0.96650000000000003</v>
      </c>
      <c r="F31" s="2">
        <v>1.4103840000000001</v>
      </c>
      <c r="G31" s="2">
        <v>0.93882600000000005</v>
      </c>
      <c r="H31" s="2">
        <v>1.7778799999999999</v>
      </c>
      <c r="I31" s="2">
        <v>1.297809</v>
      </c>
    </row>
    <row r="32" spans="1:13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22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22">
      <c r="A34" s="51" t="s">
        <v>290</v>
      </c>
    </row>
    <row r="35" spans="1:22">
      <c r="A35" s="84"/>
      <c r="B35" s="177" t="s">
        <v>67</v>
      </c>
      <c r="C35" s="180"/>
      <c r="D35" s="180"/>
      <c r="E35" s="180"/>
      <c r="F35" s="177" t="s">
        <v>58</v>
      </c>
      <c r="G35" s="180"/>
      <c r="H35" s="180"/>
      <c r="I35" s="180"/>
    </row>
    <row r="36" spans="1:22">
      <c r="A36" s="6" t="s">
        <v>62</v>
      </c>
      <c r="B36" s="2">
        <v>0.58927600000000002</v>
      </c>
      <c r="C36" s="2">
        <v>1.110179</v>
      </c>
      <c r="D36" s="2">
        <v>1.5083139999999999</v>
      </c>
      <c r="E36" s="2">
        <v>0.79223200000000005</v>
      </c>
      <c r="F36" s="2">
        <v>5.9306770000000002</v>
      </c>
      <c r="G36" s="2">
        <v>14.11589</v>
      </c>
      <c r="H36" s="2">
        <v>65.867609999999999</v>
      </c>
      <c r="I36" s="2">
        <v>3.5145930000000001</v>
      </c>
    </row>
    <row r="37" spans="1:22">
      <c r="A37" s="6" t="s">
        <v>283</v>
      </c>
      <c r="B37" s="2">
        <v>0.63153400000000004</v>
      </c>
      <c r="C37" s="2">
        <v>1.491824</v>
      </c>
      <c r="D37" s="2">
        <v>1.262691</v>
      </c>
      <c r="E37" s="2">
        <v>0.61395100000000002</v>
      </c>
      <c r="F37" s="2">
        <v>1.2449730000000001</v>
      </c>
      <c r="G37" s="2">
        <v>1.914612</v>
      </c>
      <c r="H37" s="2">
        <v>1.388808</v>
      </c>
      <c r="I37" s="2">
        <v>0.63714400000000004</v>
      </c>
    </row>
    <row r="38" spans="1:22">
      <c r="A38" s="6" t="s">
        <v>64</v>
      </c>
      <c r="B38" s="2">
        <v>0.74355199999999999</v>
      </c>
      <c r="C38" s="2">
        <v>1.3782989999999999</v>
      </c>
      <c r="D38" s="2">
        <v>0.29459099999999999</v>
      </c>
      <c r="E38" s="2">
        <v>1.5835570000000001</v>
      </c>
      <c r="F38" s="2">
        <v>0.48874299999999998</v>
      </c>
      <c r="G38" s="2">
        <v>1.036619</v>
      </c>
      <c r="H38" s="2">
        <v>2.6378200000000001</v>
      </c>
      <c r="I38" s="2">
        <v>0.70399100000000003</v>
      </c>
    </row>
    <row r="39" spans="1:22">
      <c r="A39" s="6" t="s">
        <v>284</v>
      </c>
      <c r="B39" s="2">
        <v>1.092042</v>
      </c>
      <c r="C39" s="2">
        <v>0.29525200000000001</v>
      </c>
      <c r="D39" s="2">
        <v>1.2105060000000001</v>
      </c>
      <c r="E39" s="2">
        <v>1.4021999999999999</v>
      </c>
      <c r="F39" s="2">
        <v>1.747393</v>
      </c>
      <c r="G39" s="2">
        <v>0.46933999999999998</v>
      </c>
      <c r="H39" s="2">
        <v>1.283609</v>
      </c>
      <c r="I39" s="2">
        <v>1.14103</v>
      </c>
    </row>
    <row r="40" spans="1:22">
      <c r="A40" s="6" t="s">
        <v>110</v>
      </c>
      <c r="B40" s="2">
        <v>0.94628699999999999</v>
      </c>
      <c r="C40" s="2">
        <v>0.69284900000000005</v>
      </c>
      <c r="D40" s="2">
        <v>0.87432200000000004</v>
      </c>
      <c r="E40" s="2">
        <v>1.486542</v>
      </c>
      <c r="F40" s="2">
        <v>1.663257</v>
      </c>
      <c r="G40" s="2">
        <v>0.69276000000000004</v>
      </c>
      <c r="H40" s="2">
        <v>0.806334</v>
      </c>
      <c r="I40" s="2">
        <v>2.1575899999999999</v>
      </c>
      <c r="R40" s="51" t="s">
        <v>332</v>
      </c>
    </row>
    <row r="41" spans="1:22">
      <c r="A41" s="6" t="s">
        <v>107</v>
      </c>
      <c r="B41" s="2">
        <v>1.1100190000000001</v>
      </c>
      <c r="C41" s="2">
        <v>0.30443599999999998</v>
      </c>
      <c r="D41" s="2">
        <v>1.102652</v>
      </c>
      <c r="E41" s="2">
        <v>1.482893</v>
      </c>
      <c r="F41" s="2">
        <v>1.2474540000000001</v>
      </c>
      <c r="G41" s="2">
        <v>0.55121799999999999</v>
      </c>
      <c r="H41" s="2">
        <v>0.59295600000000004</v>
      </c>
      <c r="I41" s="2">
        <v>0.72626199999999996</v>
      </c>
    </row>
    <row r="42" spans="1:22">
      <c r="A42" s="6" t="s">
        <v>105</v>
      </c>
      <c r="B42" s="2">
        <v>1.2282519999999999</v>
      </c>
      <c r="C42" s="2">
        <v>0.14980299999999999</v>
      </c>
      <c r="D42" s="2">
        <v>1.0136540000000001</v>
      </c>
      <c r="E42" s="2">
        <v>1.6082909999999999</v>
      </c>
      <c r="F42" s="2">
        <v>0.68493599999999999</v>
      </c>
      <c r="G42" s="2">
        <v>0.122182</v>
      </c>
      <c r="H42" s="2">
        <v>0.160299</v>
      </c>
      <c r="I42" s="2">
        <v>0.32742599999999999</v>
      </c>
    </row>
    <row r="43" spans="1:22">
      <c r="A43" s="6" t="s">
        <v>285</v>
      </c>
      <c r="B43" s="2">
        <v>1.4913430000000001</v>
      </c>
      <c r="C43" s="2">
        <v>0.77140799999999998</v>
      </c>
      <c r="D43" s="2">
        <v>0.73312200000000005</v>
      </c>
      <c r="E43" s="2">
        <v>1.004127</v>
      </c>
      <c r="F43" s="2">
        <v>1.5232840000000001</v>
      </c>
      <c r="G43" s="2">
        <v>1.321871</v>
      </c>
      <c r="H43" s="2">
        <v>0.83503799999999995</v>
      </c>
      <c r="I43" s="2">
        <v>0.66460900000000001</v>
      </c>
    </row>
    <row r="44" spans="1:22">
      <c r="A44" s="6" t="s">
        <v>117</v>
      </c>
      <c r="B44" s="2">
        <v>1.383569</v>
      </c>
      <c r="C44" s="2">
        <v>0.780999</v>
      </c>
      <c r="D44" s="2">
        <v>0.81083400000000005</v>
      </c>
      <c r="E44" s="2">
        <v>1.024599</v>
      </c>
      <c r="F44" s="2">
        <v>1.5933600000000001</v>
      </c>
      <c r="G44" s="2">
        <v>0.97539799999999999</v>
      </c>
      <c r="H44" s="2">
        <v>1.5490539999999999</v>
      </c>
      <c r="I44" s="2">
        <v>1.1874769999999999</v>
      </c>
    </row>
    <row r="45" spans="1:22">
      <c r="A45" s="6" t="s">
        <v>286</v>
      </c>
      <c r="B45" s="2">
        <v>1.167157</v>
      </c>
      <c r="C45" s="2">
        <v>0.55937400000000004</v>
      </c>
      <c r="D45" s="2">
        <v>0.92168300000000003</v>
      </c>
      <c r="E45" s="2">
        <v>1.3517859999999999</v>
      </c>
      <c r="F45" s="2">
        <v>2.357313</v>
      </c>
      <c r="G45" s="2">
        <v>1.031703</v>
      </c>
      <c r="H45" s="2">
        <v>2.0859640000000002</v>
      </c>
      <c r="I45" s="2">
        <v>1.436456</v>
      </c>
    </row>
    <row r="46" spans="1:22">
      <c r="A46" s="6" t="s">
        <v>114</v>
      </c>
      <c r="B46" s="2">
        <v>1.0423750000000001</v>
      </c>
      <c r="C46" s="2">
        <v>1.1830290000000001</v>
      </c>
      <c r="D46" s="2">
        <v>0.81567100000000003</v>
      </c>
      <c r="E46" s="2">
        <v>0.95892599999999995</v>
      </c>
      <c r="F46" s="2">
        <v>0.83956799999999998</v>
      </c>
      <c r="G46" s="2">
        <v>1.08734</v>
      </c>
      <c r="H46" s="2">
        <v>1.783677</v>
      </c>
      <c r="I46" s="2">
        <v>1.3633900000000001</v>
      </c>
    </row>
    <row r="47" spans="1:22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  <c r="R47" s="2"/>
      <c r="S47" s="2"/>
      <c r="T47" s="2"/>
      <c r="U47" s="2"/>
      <c r="V47" s="2"/>
    </row>
    <row r="48" spans="1:22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159" t="s">
        <v>314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92"/>
      <c r="B50" s="181" t="s">
        <v>67</v>
      </c>
      <c r="C50" s="181"/>
      <c r="D50" s="181"/>
      <c r="E50" s="181"/>
      <c r="F50" s="181" t="s">
        <v>58</v>
      </c>
      <c r="G50" s="181"/>
      <c r="H50" s="181"/>
      <c r="I50" s="181"/>
    </row>
    <row r="51" spans="1:13">
      <c r="A51" s="6" t="s">
        <v>311</v>
      </c>
      <c r="B51" s="2">
        <v>0.91359800000000002</v>
      </c>
      <c r="C51" s="2">
        <v>0.76829000000000003</v>
      </c>
      <c r="D51" s="2">
        <v>1.5047619999999999</v>
      </c>
      <c r="E51" s="2">
        <v>0.81335000000000002</v>
      </c>
      <c r="F51" s="2">
        <v>2.2696860000000001</v>
      </c>
      <c r="G51" s="2">
        <v>3.3471299999999999</v>
      </c>
      <c r="H51" s="2">
        <v>3.6301009999999998</v>
      </c>
      <c r="I51" s="2">
        <v>1.91368</v>
      </c>
    </row>
    <row r="52" spans="1:13">
      <c r="A52" s="6" t="s">
        <v>312</v>
      </c>
      <c r="B52" s="2">
        <v>0.35657</v>
      </c>
      <c r="C52" s="2">
        <v>1.3513489999999999</v>
      </c>
      <c r="D52" s="2">
        <v>1.710609</v>
      </c>
      <c r="E52" s="2">
        <v>0.58147099999999996</v>
      </c>
      <c r="F52" s="2">
        <v>1.337604</v>
      </c>
      <c r="G52" s="2">
        <v>3.9834529999999999</v>
      </c>
      <c r="H52" s="2">
        <v>4.0060140000000004</v>
      </c>
      <c r="I52" s="2">
        <v>3.987495</v>
      </c>
    </row>
    <row r="53" spans="1:13">
      <c r="A53" s="6" t="s">
        <v>313</v>
      </c>
      <c r="B53" s="2">
        <v>0.55901900000000004</v>
      </c>
      <c r="C53" s="2">
        <v>0.74472700000000003</v>
      </c>
      <c r="D53" s="2">
        <v>0.98151200000000005</v>
      </c>
      <c r="E53" s="2">
        <v>1.7147410000000001</v>
      </c>
      <c r="F53" s="2">
        <v>0.499942</v>
      </c>
      <c r="G53" s="2">
        <v>1.041067</v>
      </c>
      <c r="H53" s="2">
        <v>1.5624800000000001</v>
      </c>
      <c r="I53" s="2">
        <v>3.6474229999999999</v>
      </c>
    </row>
    <row r="54" spans="1:13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159" t="s">
        <v>292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84"/>
      <c r="B57" s="177" t="s">
        <v>67</v>
      </c>
      <c r="C57" s="180"/>
      <c r="D57" s="180"/>
      <c r="E57" s="180"/>
      <c r="F57" s="177" t="s">
        <v>58</v>
      </c>
      <c r="G57" s="180"/>
      <c r="H57" s="180"/>
      <c r="I57" s="180"/>
    </row>
    <row r="58" spans="1:13">
      <c r="A58" s="6" t="s">
        <v>126</v>
      </c>
      <c r="B58" s="2">
        <v>1.378053</v>
      </c>
      <c r="C58" s="110">
        <v>0.49447999999999998</v>
      </c>
      <c r="D58" s="2">
        <v>0.82401500000000005</v>
      </c>
      <c r="E58" s="2">
        <f>4-SUM(B58:D58)</f>
        <v>1.3034520000000001</v>
      </c>
      <c r="F58" s="2">
        <v>1.37805</v>
      </c>
      <c r="G58" s="157">
        <v>0.49447999999999998</v>
      </c>
      <c r="H58" s="2">
        <v>0.82401999999999997</v>
      </c>
      <c r="I58" s="2">
        <f>4-SUM(F58:H58)</f>
        <v>1.3034499999999998</v>
      </c>
    </row>
    <row r="59" spans="1:13">
      <c r="A59" s="6" t="s">
        <v>128</v>
      </c>
      <c r="B59" s="2">
        <v>1.557844</v>
      </c>
      <c r="C59" s="110">
        <v>0.92075700000000005</v>
      </c>
      <c r="D59" s="2">
        <v>0.79088199999999997</v>
      </c>
      <c r="E59" s="2">
        <f t="shared" ref="E59:E64" si="2">4-SUM(B59:D59)</f>
        <v>0.73051699999999986</v>
      </c>
      <c r="F59" s="2">
        <v>1.5578399999999999</v>
      </c>
      <c r="G59" s="157">
        <v>0.92076000000000002</v>
      </c>
      <c r="H59" s="2">
        <v>0.79088000000000003</v>
      </c>
      <c r="I59" s="2">
        <v>0.65127000000000002</v>
      </c>
    </row>
    <row r="60" spans="1:13">
      <c r="A60" s="6" t="s">
        <v>132</v>
      </c>
      <c r="B60" s="2">
        <v>1.5542899999999999</v>
      </c>
      <c r="C60" s="110">
        <v>0.65844000000000003</v>
      </c>
      <c r="D60" s="2">
        <v>0.79502099999999998</v>
      </c>
      <c r="E60" s="2">
        <f t="shared" si="2"/>
        <v>0.99224900000000016</v>
      </c>
      <c r="F60" s="2">
        <v>1.5542899999999999</v>
      </c>
      <c r="G60" s="157">
        <v>0.65844000000000003</v>
      </c>
      <c r="H60" s="2">
        <v>0.79501999999999995</v>
      </c>
      <c r="I60" s="2">
        <v>0.65068999999999999</v>
      </c>
    </row>
    <row r="61" spans="1:13">
      <c r="A61" s="6" t="s">
        <v>280</v>
      </c>
      <c r="B61" s="2">
        <v>0.54795300000000002</v>
      </c>
      <c r="C61" s="110">
        <v>1.14842</v>
      </c>
      <c r="D61" s="2">
        <v>1.298969</v>
      </c>
      <c r="E61" s="2">
        <f t="shared" si="2"/>
        <v>1.0046580000000001</v>
      </c>
      <c r="F61" s="2">
        <v>0.54795000000000005</v>
      </c>
      <c r="G61" s="157">
        <v>1.14842</v>
      </c>
      <c r="H61" s="2">
        <v>1.29897</v>
      </c>
      <c r="I61" s="2">
        <v>1.1530800000000001</v>
      </c>
    </row>
    <row r="62" spans="1:13">
      <c r="A62" s="6" t="s">
        <v>135</v>
      </c>
      <c r="B62" s="2">
        <v>0.76127299999999998</v>
      </c>
      <c r="C62" s="70">
        <v>1.1142650000000001</v>
      </c>
      <c r="D62" s="2">
        <v>1.253344</v>
      </c>
      <c r="E62" s="2">
        <f t="shared" si="2"/>
        <v>0.87111800000000006</v>
      </c>
      <c r="F62" s="2">
        <v>0.76127</v>
      </c>
      <c r="G62" s="158">
        <v>1.1142700000000001</v>
      </c>
      <c r="H62" s="2">
        <v>1.2533399999999999</v>
      </c>
      <c r="I62" s="2">
        <v>0.87112000000000001</v>
      </c>
    </row>
    <row r="63" spans="1:13">
      <c r="A63" s="6" t="s">
        <v>134</v>
      </c>
      <c r="B63" s="2">
        <v>0.78341799999999995</v>
      </c>
      <c r="C63" s="2">
        <v>1.4711369999999999</v>
      </c>
      <c r="D63" s="2">
        <v>0.94963500000000001</v>
      </c>
      <c r="E63" s="2">
        <f t="shared" si="2"/>
        <v>0.79581000000000035</v>
      </c>
      <c r="F63" s="2">
        <v>0.78342000000000001</v>
      </c>
      <c r="G63" s="2">
        <v>1.4711399999999999</v>
      </c>
      <c r="H63" s="2">
        <v>0.94964000000000004</v>
      </c>
      <c r="I63" s="2">
        <v>0.79581000000000002</v>
      </c>
    </row>
    <row r="64" spans="1:13">
      <c r="A64" s="6" t="s">
        <v>281</v>
      </c>
      <c r="B64" s="2">
        <v>0.97298600000000002</v>
      </c>
      <c r="C64" s="2">
        <v>0.48443599999999998</v>
      </c>
      <c r="D64" s="2">
        <v>0.92054400000000003</v>
      </c>
      <c r="E64" s="2">
        <f t="shared" si="2"/>
        <v>1.6220340000000002</v>
      </c>
      <c r="F64" s="2">
        <v>0.97299000000000002</v>
      </c>
      <c r="G64" s="2">
        <v>0.48443999999999998</v>
      </c>
      <c r="H64" s="2">
        <v>0.92054000000000002</v>
      </c>
      <c r="I64" s="2">
        <v>1.6220300000000001</v>
      </c>
    </row>
    <row r="65" spans="1:9" ht="17" customHeight="1"/>
    <row r="69" spans="1:9">
      <c r="A69" s="51" t="s">
        <v>282</v>
      </c>
      <c r="B69" s="178" t="s">
        <v>50</v>
      </c>
      <c r="C69" s="178"/>
      <c r="D69" s="178"/>
      <c r="E69" s="178"/>
      <c r="F69" s="177" t="s">
        <v>58</v>
      </c>
      <c r="G69" s="180"/>
      <c r="H69" s="180"/>
      <c r="I69" s="180"/>
    </row>
    <row r="70" spans="1:9">
      <c r="A70" s="6" t="s">
        <v>126</v>
      </c>
      <c r="B70" s="2">
        <v>1.883003</v>
      </c>
      <c r="C70" s="2">
        <v>0.44751999999999997</v>
      </c>
      <c r="D70" s="2">
        <v>0.77815999999999996</v>
      </c>
      <c r="E70" s="2">
        <v>0.89131800000000005</v>
      </c>
      <c r="F70" s="2">
        <v>2.1203270000000001</v>
      </c>
      <c r="G70" s="2">
        <v>0.96411400000000003</v>
      </c>
      <c r="H70" s="2">
        <v>1.7504420000000001</v>
      </c>
      <c r="I70" s="2">
        <v>1.141529</v>
      </c>
    </row>
    <row r="71" spans="1:9">
      <c r="A71" s="6" t="s">
        <v>128</v>
      </c>
      <c r="B71" s="2">
        <v>1.59493</v>
      </c>
      <c r="C71" s="2">
        <v>0.35456799999999999</v>
      </c>
      <c r="D71" s="2">
        <v>1.008486</v>
      </c>
      <c r="E71" s="2">
        <v>1.0420149999999999</v>
      </c>
      <c r="F71" s="2">
        <v>2.03241</v>
      </c>
      <c r="G71" s="2">
        <v>0.78139599999999998</v>
      </c>
      <c r="H71" s="2">
        <v>1.299933</v>
      </c>
      <c r="I71" s="2">
        <v>2.4449200000000002</v>
      </c>
    </row>
    <row r="72" spans="1:9">
      <c r="A72" s="6" t="s">
        <v>132</v>
      </c>
      <c r="B72" s="2">
        <v>1.803741</v>
      </c>
      <c r="C72" s="2">
        <v>0.53874699999999998</v>
      </c>
      <c r="D72" s="2">
        <v>0.78041799999999995</v>
      </c>
      <c r="E72" s="2">
        <v>0.87709400000000004</v>
      </c>
      <c r="F72" s="2">
        <v>1.4694229999999999</v>
      </c>
      <c r="G72" s="2">
        <v>0.76843099999999998</v>
      </c>
      <c r="H72" s="2">
        <v>0.97133700000000001</v>
      </c>
      <c r="I72" s="2">
        <v>0.92810700000000002</v>
      </c>
    </row>
    <row r="73" spans="1:9">
      <c r="A73" s="6" t="s">
        <v>280</v>
      </c>
      <c r="B73" s="2">
        <v>1.81219</v>
      </c>
      <c r="C73" s="2">
        <v>0.60409999999999997</v>
      </c>
      <c r="D73" s="2">
        <v>0.664192</v>
      </c>
      <c r="E73" s="2">
        <v>0.91951799999999995</v>
      </c>
      <c r="F73" s="2">
        <v>1.4008400000000001</v>
      </c>
      <c r="G73" s="2">
        <v>1.005117</v>
      </c>
      <c r="H73" s="2">
        <v>1.2468570000000001</v>
      </c>
      <c r="I73" s="2">
        <v>0.84267400000000003</v>
      </c>
    </row>
    <row r="74" spans="1:9">
      <c r="A74" s="6" t="s">
        <v>135</v>
      </c>
      <c r="B74" s="2">
        <v>1.2038580000000001</v>
      </c>
      <c r="C74" s="2">
        <v>0.30781799999999998</v>
      </c>
      <c r="D74" s="2">
        <v>1.403462</v>
      </c>
      <c r="E74" s="2">
        <v>1.0848629999999999</v>
      </c>
      <c r="F74" s="2">
        <v>1.8503719999999999</v>
      </c>
      <c r="G74" s="2">
        <v>1.123683</v>
      </c>
      <c r="H74" s="2">
        <v>4.37751</v>
      </c>
      <c r="I74" s="2">
        <v>1.710839</v>
      </c>
    </row>
    <row r="75" spans="1:9">
      <c r="A75" s="6" t="s">
        <v>134</v>
      </c>
      <c r="B75" s="2">
        <f>4-C75-D75-E75</f>
        <v>1.0389699999999999</v>
      </c>
      <c r="C75" s="2">
        <v>0.79583999999999999</v>
      </c>
      <c r="D75" s="2">
        <v>1.0038860000000001</v>
      </c>
      <c r="E75" s="2">
        <v>1.1613039999999999</v>
      </c>
      <c r="F75" s="2">
        <v>1.4118710000000001</v>
      </c>
      <c r="G75" s="2">
        <v>0.97501700000000002</v>
      </c>
      <c r="H75" s="2">
        <v>1.8704989999999999</v>
      </c>
      <c r="I75" s="2">
        <v>1.007271</v>
      </c>
    </row>
    <row r="76" spans="1:9">
      <c r="A76" s="6" t="s">
        <v>281</v>
      </c>
      <c r="B76" s="2">
        <v>1.6588620000000001</v>
      </c>
      <c r="C76" s="2">
        <v>0.32744200000000001</v>
      </c>
      <c r="D76" s="2">
        <v>0.76891399999999999</v>
      </c>
      <c r="E76" s="2">
        <v>1.2447820000000001</v>
      </c>
      <c r="F76" s="2">
        <v>1.511987</v>
      </c>
      <c r="G76" s="2">
        <v>1.0491790000000001</v>
      </c>
      <c r="H76" s="2">
        <v>1.639283</v>
      </c>
      <c r="I76" s="2">
        <v>0.83696899999999996</v>
      </c>
    </row>
    <row r="79" spans="1:9">
      <c r="A79" s="51" t="s">
        <v>276</v>
      </c>
    </row>
    <row r="80" spans="1:9">
      <c r="B80" s="181" t="s">
        <v>67</v>
      </c>
      <c r="C80" s="180"/>
      <c r="D80" s="180"/>
      <c r="E80" s="180"/>
      <c r="F80" s="177" t="s">
        <v>58</v>
      </c>
      <c r="G80" s="180"/>
      <c r="H80" s="180"/>
      <c r="I80" s="180"/>
    </row>
    <row r="81" spans="1:9">
      <c r="A81" s="6" t="s">
        <v>2</v>
      </c>
      <c r="B81" s="2">
        <v>21.8</v>
      </c>
      <c r="C81" s="2">
        <v>20</v>
      </c>
      <c r="D81" s="2">
        <v>21.56</v>
      </c>
      <c r="E81" s="2">
        <v>20.86</v>
      </c>
      <c r="F81" s="2">
        <v>21.76</v>
      </c>
      <c r="G81" s="2">
        <v>20.28</v>
      </c>
      <c r="H81" s="2">
        <v>21.53</v>
      </c>
      <c r="I81" s="2">
        <v>20.440000000000001</v>
      </c>
    </row>
    <row r="82" spans="1:9">
      <c r="A82" s="6" t="s">
        <v>1</v>
      </c>
      <c r="B82" s="2">
        <v>10.52</v>
      </c>
      <c r="C82" s="2">
        <v>10.46</v>
      </c>
      <c r="D82" s="2">
        <v>11.03</v>
      </c>
      <c r="E82" s="2">
        <v>11.79</v>
      </c>
      <c r="F82" s="2">
        <v>10.32</v>
      </c>
      <c r="G82" s="2">
        <v>10.199999999999999</v>
      </c>
      <c r="H82" s="2">
        <v>9.8699999999999992</v>
      </c>
      <c r="I82" s="2">
        <v>10.54</v>
      </c>
    </row>
  </sheetData>
  <mergeCells count="14">
    <mergeCell ref="C2:J2"/>
    <mergeCell ref="K2:R2"/>
    <mergeCell ref="B35:E35"/>
    <mergeCell ref="B80:E80"/>
    <mergeCell ref="F80:I80"/>
    <mergeCell ref="B18:E18"/>
    <mergeCell ref="F18:I18"/>
    <mergeCell ref="B57:E57"/>
    <mergeCell ref="F57:I57"/>
    <mergeCell ref="B69:E69"/>
    <mergeCell ref="F69:I69"/>
    <mergeCell ref="B50:E50"/>
    <mergeCell ref="F50:I50"/>
    <mergeCell ref="F35:I3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05BF-0C98-294E-BF17-BD01C48C0785}">
  <dimension ref="A1:M30"/>
  <sheetViews>
    <sheetView workbookViewId="0">
      <selection activeCell="B25" sqref="B25:G25"/>
    </sheetView>
  </sheetViews>
  <sheetFormatPr baseColWidth="10" defaultRowHeight="19"/>
  <cols>
    <col min="1" max="1" width="19.1640625" style="51" customWidth="1"/>
    <col min="2" max="7" width="15.6640625" style="51" bestFit="1" customWidth="1"/>
    <col min="8" max="16384" width="10.83203125" style="51"/>
  </cols>
  <sheetData>
    <row r="1" spans="1:13">
      <c r="A1" s="51" t="s">
        <v>227</v>
      </c>
    </row>
    <row r="2" spans="1:13">
      <c r="A2" s="84" t="s">
        <v>144</v>
      </c>
      <c r="B2" s="179" t="s">
        <v>67</v>
      </c>
      <c r="C2" s="179"/>
      <c r="D2" s="179"/>
      <c r="E2" s="179"/>
      <c r="F2" s="179"/>
      <c r="G2" s="179"/>
      <c r="H2" s="179" t="s">
        <v>58</v>
      </c>
      <c r="I2" s="179"/>
      <c r="J2" s="179"/>
      <c r="K2" s="179"/>
      <c r="L2" s="179"/>
      <c r="M2" s="179"/>
    </row>
    <row r="3" spans="1:13">
      <c r="A3" s="2">
        <v>1.3030409999999999</v>
      </c>
      <c r="B3" s="2">
        <v>48.905410000000003</v>
      </c>
      <c r="C3" s="2">
        <v>61.583599999999997</v>
      </c>
      <c r="D3" s="2">
        <v>62.35801</v>
      </c>
      <c r="E3" s="2">
        <v>57.408740000000002</v>
      </c>
      <c r="F3" s="2">
        <v>49.338470000000001</v>
      </c>
      <c r="G3" s="2">
        <v>55.186</v>
      </c>
      <c r="H3" s="2">
        <v>54.336109999999998</v>
      </c>
      <c r="I3" s="2">
        <v>67.81953</v>
      </c>
      <c r="J3" s="2">
        <v>57.794910000000002</v>
      </c>
      <c r="K3" s="2">
        <v>66.68777</v>
      </c>
      <c r="L3" s="2">
        <v>53.630949999999999</v>
      </c>
      <c r="M3" s="2">
        <v>68.292770000000004</v>
      </c>
    </row>
    <row r="4" spans="1:13">
      <c r="A4" s="2">
        <v>7.7560599999999997</v>
      </c>
      <c r="B4" s="2">
        <v>48.944929999999999</v>
      </c>
      <c r="C4" s="2">
        <v>61.838090000000001</v>
      </c>
      <c r="D4" s="2">
        <v>62.71922</v>
      </c>
      <c r="E4" s="2">
        <v>58.155569999999997</v>
      </c>
      <c r="F4" s="2">
        <v>49.55</v>
      </c>
      <c r="G4" s="2">
        <v>55.014620000000001</v>
      </c>
      <c r="H4" s="2">
        <v>54.24924</v>
      </c>
      <c r="I4" s="2">
        <v>67.411910000000006</v>
      </c>
      <c r="J4" s="2">
        <v>57.379489999999997</v>
      </c>
      <c r="K4" s="2">
        <v>64.936080000000004</v>
      </c>
      <c r="L4" s="2">
        <v>53.537269999999999</v>
      </c>
      <c r="M4" s="2">
        <v>67.454030000000003</v>
      </c>
    </row>
    <row r="5" spans="1:13">
      <c r="A5" s="2">
        <v>14.25351</v>
      </c>
      <c r="B5" s="2">
        <v>48.306150000000002</v>
      </c>
      <c r="C5" s="2">
        <v>60.598030000000001</v>
      </c>
      <c r="D5" s="2">
        <v>61.265389999999996</v>
      </c>
      <c r="E5" s="2">
        <v>57.5321</v>
      </c>
      <c r="F5" s="2">
        <v>48.742649999999998</v>
      </c>
      <c r="G5" s="2">
        <v>54.29853</v>
      </c>
      <c r="H5" s="2">
        <v>53.211640000000003</v>
      </c>
      <c r="I5" s="2">
        <v>66.991929999999996</v>
      </c>
      <c r="J5" s="2">
        <v>56.62621</v>
      </c>
      <c r="K5" s="2">
        <v>64.349509999999995</v>
      </c>
      <c r="L5" s="2">
        <v>52.843029999999999</v>
      </c>
      <c r="M5" s="2">
        <v>66.264189999999999</v>
      </c>
    </row>
    <row r="6" spans="1:13">
      <c r="A6" s="2">
        <v>20.847270000000002</v>
      </c>
      <c r="B6" s="2">
        <v>38.970489999999998</v>
      </c>
      <c r="C6" s="2">
        <v>43.318019999999997</v>
      </c>
      <c r="D6" s="2">
        <v>36.983899999999998</v>
      </c>
      <c r="E6" s="2">
        <v>46.475830000000002</v>
      </c>
      <c r="F6" s="2">
        <v>32.777769999999997</v>
      </c>
      <c r="G6" s="2">
        <v>40.737929999999999</v>
      </c>
      <c r="H6" s="2">
        <v>36.829889999999999</v>
      </c>
      <c r="I6" s="2">
        <v>48.927050000000001</v>
      </c>
      <c r="J6" s="2">
        <v>38.496780000000001</v>
      </c>
      <c r="K6" s="2">
        <v>47.757129999999997</v>
      </c>
      <c r="L6" s="2">
        <v>36.753459999999997</v>
      </c>
      <c r="M6" s="2">
        <v>47.042270000000002</v>
      </c>
    </row>
    <row r="7" spans="1:13">
      <c r="A7" s="2">
        <v>27.336500000000001</v>
      </c>
      <c r="B7" s="2">
        <v>34.807380000000002</v>
      </c>
      <c r="C7" s="2">
        <v>39.198610000000002</v>
      </c>
      <c r="D7" s="2">
        <v>33.220689999999998</v>
      </c>
      <c r="E7" s="2">
        <v>39.828769999999999</v>
      </c>
      <c r="F7" s="2">
        <v>28.8856</v>
      </c>
      <c r="G7" s="2">
        <v>34.866729999999997</v>
      </c>
      <c r="H7" s="2">
        <v>35.376829999999998</v>
      </c>
      <c r="I7" s="2">
        <v>46.141309999999997</v>
      </c>
      <c r="J7" s="2">
        <v>36.801699999999997</v>
      </c>
      <c r="K7" s="2">
        <v>46.836219999999997</v>
      </c>
      <c r="L7" s="2">
        <v>35.471200000000003</v>
      </c>
      <c r="M7" s="2">
        <v>46.074390000000001</v>
      </c>
    </row>
    <row r="8" spans="1:13">
      <c r="A8" s="2">
        <v>33.780299999999997</v>
      </c>
      <c r="B8" s="2">
        <v>33.138420000000004</v>
      </c>
      <c r="C8" s="2">
        <v>37.04148</v>
      </c>
      <c r="D8" s="2">
        <v>31.724779999999999</v>
      </c>
      <c r="E8" s="2">
        <v>37.071100000000001</v>
      </c>
      <c r="F8" s="2">
        <v>27.481739999999999</v>
      </c>
      <c r="G8" s="2">
        <v>32.85754</v>
      </c>
      <c r="H8" s="2">
        <v>34.582900000000002</v>
      </c>
      <c r="I8" s="2">
        <v>44.231439999999999</v>
      </c>
      <c r="J8" s="2">
        <v>35.69802</v>
      </c>
      <c r="K8" s="2">
        <v>46.78792</v>
      </c>
      <c r="L8" s="2">
        <v>34.750050000000002</v>
      </c>
      <c r="M8" s="2">
        <v>45.743760000000002</v>
      </c>
    </row>
    <row r="9" spans="1:13">
      <c r="A9" s="2">
        <v>40.229010000000002</v>
      </c>
      <c r="B9" s="2">
        <v>141.79349999999999</v>
      </c>
      <c r="C9" s="2">
        <v>178.26820000000001</v>
      </c>
      <c r="D9" s="2">
        <v>170.1266</v>
      </c>
      <c r="E9" s="2">
        <v>179.97110000000001</v>
      </c>
      <c r="F9" s="2">
        <v>148.4829</v>
      </c>
      <c r="G9" s="2">
        <v>165.92740000000001</v>
      </c>
      <c r="H9" s="2">
        <v>140.99</v>
      </c>
      <c r="I9" s="2">
        <v>197.87</v>
      </c>
      <c r="J9" s="2">
        <v>134.68440000000001</v>
      </c>
      <c r="K9" s="2">
        <v>176.12029999999999</v>
      </c>
      <c r="L9" s="2">
        <v>129.35069999999999</v>
      </c>
      <c r="M9" s="2">
        <v>182.8655</v>
      </c>
    </row>
    <row r="10" spans="1:13">
      <c r="A10" s="2">
        <v>46.676110000000001</v>
      </c>
      <c r="B10" s="2">
        <v>149.58680000000001</v>
      </c>
      <c r="C10" s="2">
        <v>174.19450000000001</v>
      </c>
      <c r="D10" s="2">
        <v>173.1549</v>
      </c>
      <c r="E10" s="2">
        <v>175.91909999999999</v>
      </c>
      <c r="F10" s="2">
        <v>147.59030000000001</v>
      </c>
      <c r="G10" s="2">
        <v>163.054</v>
      </c>
      <c r="H10" s="2">
        <v>138.13720000000001</v>
      </c>
      <c r="I10" s="2">
        <v>189.70769999999999</v>
      </c>
      <c r="J10" s="2">
        <v>129.9342</v>
      </c>
      <c r="K10" s="2">
        <v>173.86080000000001</v>
      </c>
      <c r="L10" s="2">
        <v>128.15180000000001</v>
      </c>
      <c r="M10" s="2">
        <v>179.45599999999999</v>
      </c>
    </row>
    <row r="11" spans="1:13">
      <c r="A11" s="2">
        <v>53.150390000000002</v>
      </c>
      <c r="B11" s="2">
        <v>148.61019999999999</v>
      </c>
      <c r="C11" s="2">
        <v>173.1858</v>
      </c>
      <c r="D11" s="2">
        <v>173.44290000000001</v>
      </c>
      <c r="E11" s="2">
        <v>171.55600000000001</v>
      </c>
      <c r="F11" s="2">
        <v>141.97989999999999</v>
      </c>
      <c r="G11" s="2">
        <v>159.76179999999999</v>
      </c>
      <c r="H11" s="2">
        <v>135.5959</v>
      </c>
      <c r="I11" s="2">
        <v>188.28620000000001</v>
      </c>
      <c r="J11" s="2">
        <v>125.6995</v>
      </c>
      <c r="K11" s="2">
        <v>170.55779999999999</v>
      </c>
      <c r="L11" s="2">
        <v>125.289</v>
      </c>
      <c r="M11" s="2">
        <v>173.37540000000001</v>
      </c>
    </row>
    <row r="12" spans="1:13">
      <c r="A12" s="2">
        <v>59.610939999999999</v>
      </c>
      <c r="B12" s="2">
        <v>16.46049</v>
      </c>
      <c r="C12" s="2">
        <v>16.432600000000001</v>
      </c>
      <c r="D12" s="2">
        <v>14.923360000000001</v>
      </c>
      <c r="E12" s="2">
        <v>15.648849999999999</v>
      </c>
      <c r="F12" s="2">
        <v>15.101520000000001</v>
      </c>
      <c r="G12" s="2">
        <v>14.42793</v>
      </c>
      <c r="H12" s="2">
        <v>10.612640000000001</v>
      </c>
      <c r="I12" s="2">
        <v>14.724019999999999</v>
      </c>
      <c r="J12" s="2">
        <v>10.90052</v>
      </c>
      <c r="K12" s="2">
        <v>12.6335</v>
      </c>
      <c r="L12" s="2">
        <v>12.120329999999999</v>
      </c>
      <c r="M12" s="2">
        <v>14.022220000000001</v>
      </c>
    </row>
    <row r="13" spans="1:13">
      <c r="A13" s="2">
        <v>66.10239</v>
      </c>
      <c r="B13" s="2">
        <v>16.71884</v>
      </c>
      <c r="C13" s="2">
        <v>18.748699999999999</v>
      </c>
      <c r="D13" s="2">
        <v>18.576170000000001</v>
      </c>
      <c r="E13" s="2">
        <v>18.024819999999998</v>
      </c>
      <c r="F13" s="2">
        <v>16.428470000000001</v>
      </c>
      <c r="G13" s="2">
        <v>16.880389999999998</v>
      </c>
      <c r="H13" s="2">
        <v>13.87584</v>
      </c>
      <c r="I13" s="2">
        <v>19.24117</v>
      </c>
      <c r="J13" s="2">
        <v>14.20621</v>
      </c>
      <c r="K13" s="2">
        <v>16.347919999999998</v>
      </c>
      <c r="L13" s="2">
        <v>15.035909999999999</v>
      </c>
      <c r="M13" s="2">
        <v>18.33389</v>
      </c>
    </row>
    <row r="14" spans="1:13">
      <c r="A14" s="2">
        <v>72.691659999999999</v>
      </c>
      <c r="B14" s="2">
        <v>16.707000000000001</v>
      </c>
      <c r="C14" s="2">
        <v>19.138670000000001</v>
      </c>
      <c r="D14" s="2">
        <v>18.9406</v>
      </c>
      <c r="E14" s="2">
        <v>18.32883</v>
      </c>
      <c r="F14" s="2">
        <v>16.373370000000001</v>
      </c>
      <c r="G14" s="2">
        <v>17.441310000000001</v>
      </c>
      <c r="H14" s="2">
        <v>14.97021</v>
      </c>
      <c r="I14" s="2">
        <v>20.322500000000002</v>
      </c>
      <c r="J14" s="2">
        <v>14.42943</v>
      </c>
      <c r="K14" s="2">
        <v>17.116420000000002</v>
      </c>
      <c r="L14" s="2">
        <v>15.9193</v>
      </c>
      <c r="M14" s="2">
        <v>19.119599999999998</v>
      </c>
    </row>
    <row r="17" spans="1:7">
      <c r="A17" s="51" t="s">
        <v>228</v>
      </c>
    </row>
    <row r="18" spans="1:7">
      <c r="A18" s="84"/>
      <c r="B18" s="179" t="s">
        <v>67</v>
      </c>
      <c r="C18" s="179"/>
      <c r="D18" s="179"/>
      <c r="E18" s="179" t="s">
        <v>58</v>
      </c>
      <c r="F18" s="179"/>
      <c r="G18" s="179"/>
    </row>
    <row r="19" spans="1:7">
      <c r="A19" s="6" t="s">
        <v>148</v>
      </c>
      <c r="B19" s="2">
        <v>0.95545500000000005</v>
      </c>
      <c r="C19" s="2">
        <v>1.0386150000000001</v>
      </c>
      <c r="D19" s="2">
        <v>1.00593</v>
      </c>
      <c r="E19" s="2">
        <v>0.80640800000000001</v>
      </c>
      <c r="F19" s="2">
        <v>0.89692300000000003</v>
      </c>
      <c r="G19" s="2">
        <v>1.086206</v>
      </c>
    </row>
    <row r="20" spans="1:7">
      <c r="A20" s="6" t="s">
        <v>39</v>
      </c>
      <c r="B20" s="2">
        <v>1.382341</v>
      </c>
      <c r="C20" s="2">
        <v>1.722067</v>
      </c>
      <c r="D20" s="2">
        <v>0.89035019999999998</v>
      </c>
      <c r="E20" s="2">
        <v>1.474504</v>
      </c>
      <c r="F20" s="2">
        <v>1.208178</v>
      </c>
      <c r="G20" s="2">
        <v>0.84319999999999995</v>
      </c>
    </row>
    <row r="21" spans="1:7">
      <c r="A21" s="6" t="s">
        <v>149</v>
      </c>
      <c r="B21" s="2">
        <v>0.79692300000000005</v>
      </c>
      <c r="C21" s="2">
        <v>1.086206</v>
      </c>
      <c r="D21" s="2">
        <v>1.8784689999999999</v>
      </c>
      <c r="E21" s="2">
        <v>1.2860849999999999</v>
      </c>
      <c r="F21" s="2">
        <v>1.2610380000000001</v>
      </c>
      <c r="G21" s="2">
        <v>1.2091780000000001</v>
      </c>
    </row>
    <row r="24" spans="1:7">
      <c r="A24" s="6" t="s">
        <v>229</v>
      </c>
    </row>
    <row r="25" spans="1:7">
      <c r="A25" s="84"/>
      <c r="B25" s="173" t="s">
        <v>67</v>
      </c>
      <c r="C25" s="173"/>
      <c r="D25" s="173"/>
      <c r="E25" s="173" t="s">
        <v>58</v>
      </c>
      <c r="F25" s="173"/>
      <c r="G25" s="173"/>
    </row>
    <row r="26" spans="1:7">
      <c r="A26" s="6" t="s">
        <v>148</v>
      </c>
      <c r="B26" s="108">
        <v>1.23351E-5</v>
      </c>
      <c r="C26" s="108">
        <v>4.936704E-5</v>
      </c>
      <c r="D26" s="108">
        <v>2.3093830000000001E-5</v>
      </c>
      <c r="E26" s="108">
        <v>8.5728879999999997E-5</v>
      </c>
      <c r="F26" s="108">
        <v>8.8582669999999993E-6</v>
      </c>
      <c r="G26" s="108">
        <v>9.8226491200000001E-6</v>
      </c>
    </row>
    <row r="27" spans="1:7" ht="23">
      <c r="A27" s="6" t="s">
        <v>230</v>
      </c>
      <c r="B27" s="108">
        <v>1.5282179999999999E-5</v>
      </c>
      <c r="C27" s="108">
        <v>2.125787E-5</v>
      </c>
      <c r="D27" s="108">
        <v>2.739281E-5</v>
      </c>
      <c r="E27" s="108">
        <v>3.3312580000000002E-5</v>
      </c>
      <c r="F27" s="108">
        <v>3.418821E-5</v>
      </c>
      <c r="G27" s="108">
        <v>3.2849199999999997E-5</v>
      </c>
    </row>
    <row r="28" spans="1:7">
      <c r="A28" s="6" t="s">
        <v>42</v>
      </c>
      <c r="B28" s="108">
        <v>4.0802140000000003E-5</v>
      </c>
      <c r="C28" s="108">
        <v>3.0128989999999998E-5</v>
      </c>
      <c r="D28" s="108">
        <v>1.7237820000000001E-5</v>
      </c>
      <c r="E28" s="108">
        <v>1.3484E-5</v>
      </c>
      <c r="F28" s="108">
        <v>1.282948E-5</v>
      </c>
      <c r="G28" s="108">
        <v>2.9892150000000001E-5</v>
      </c>
    </row>
    <row r="29" spans="1:7">
      <c r="A29" s="6" t="s">
        <v>231</v>
      </c>
      <c r="B29" s="108">
        <v>1.5706539999999999E-5</v>
      </c>
      <c r="C29" s="108">
        <v>2.661377E-5</v>
      </c>
      <c r="D29" s="108">
        <v>1.93827E-5</v>
      </c>
      <c r="E29" s="108">
        <v>4.3220380000000002E-5</v>
      </c>
      <c r="F29" s="108">
        <v>2.947895E-5</v>
      </c>
      <c r="G29" s="108">
        <v>3.1829319999999998E-5</v>
      </c>
    </row>
    <row r="30" spans="1:7">
      <c r="A30" s="6" t="s">
        <v>232</v>
      </c>
      <c r="B30" s="108">
        <v>2.0733809999999999E-5</v>
      </c>
      <c r="C30" s="108">
        <v>8.9048950000000004E-5</v>
      </c>
      <c r="D30" s="108">
        <v>3.6281919999999997E-5</v>
      </c>
      <c r="E30" s="108">
        <v>1.915196E-5</v>
      </c>
      <c r="F30" s="108">
        <v>1.6868289999999998E-5</v>
      </c>
      <c r="G30" s="108">
        <v>3.6653239999999999E-5</v>
      </c>
    </row>
  </sheetData>
  <mergeCells count="6">
    <mergeCell ref="B2:G2"/>
    <mergeCell ref="H2:M2"/>
    <mergeCell ref="B18:D18"/>
    <mergeCell ref="E18:G18"/>
    <mergeCell ref="B25:D25"/>
    <mergeCell ref="E25:G2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8FDF-501D-1642-A678-B2391B8744A2}">
  <dimension ref="A1:AD72"/>
  <sheetViews>
    <sheetView topLeftCell="A34" zoomScale="75" workbookViewId="0">
      <selection activeCell="L74" sqref="L74"/>
    </sheetView>
  </sheetViews>
  <sheetFormatPr baseColWidth="10" defaultRowHeight="19"/>
  <cols>
    <col min="1" max="16384" width="10.83203125" style="51"/>
  </cols>
  <sheetData>
    <row r="1" spans="1:17">
      <c r="A1" s="51" t="s">
        <v>233</v>
      </c>
      <c r="B1" s="51" t="s">
        <v>237</v>
      </c>
    </row>
    <row r="2" spans="1:17">
      <c r="A2" s="84" t="s">
        <v>234</v>
      </c>
      <c r="B2" s="179" t="s">
        <v>67</v>
      </c>
      <c r="C2" s="179"/>
      <c r="D2" s="179"/>
      <c r="E2" s="179"/>
      <c r="F2" s="179"/>
      <c r="G2" s="179"/>
      <c r="H2" s="179"/>
      <c r="I2" s="179"/>
      <c r="J2" s="179" t="s">
        <v>58</v>
      </c>
      <c r="K2" s="179"/>
      <c r="L2" s="179"/>
      <c r="M2" s="179"/>
      <c r="N2" s="179"/>
      <c r="O2" s="179"/>
      <c r="P2" s="179"/>
      <c r="Q2" s="179"/>
    </row>
    <row r="3" spans="1:17">
      <c r="A3" s="2">
        <v>0</v>
      </c>
      <c r="B3" s="2">
        <v>21.2</v>
      </c>
      <c r="C3" s="2">
        <v>20.6</v>
      </c>
      <c r="D3" s="2">
        <v>21.6</v>
      </c>
      <c r="E3" s="2">
        <v>22.3</v>
      </c>
      <c r="F3" s="2">
        <v>20.9</v>
      </c>
      <c r="G3" s="2">
        <v>21.7</v>
      </c>
      <c r="H3" s="2">
        <v>19.7</v>
      </c>
      <c r="I3" s="2">
        <v>21.1</v>
      </c>
      <c r="J3" s="2">
        <v>22.5</v>
      </c>
      <c r="K3" s="2">
        <v>20.3</v>
      </c>
      <c r="L3" s="2">
        <v>20.7</v>
      </c>
      <c r="M3" s="2">
        <v>21.3</v>
      </c>
      <c r="N3" s="2">
        <v>21.6</v>
      </c>
      <c r="O3" s="2">
        <v>20.9</v>
      </c>
      <c r="P3" s="2">
        <v>20.3</v>
      </c>
      <c r="Q3" s="2">
        <v>21.5</v>
      </c>
    </row>
    <row r="4" spans="1:17">
      <c r="A4" s="2">
        <v>1</v>
      </c>
      <c r="B4" s="2">
        <v>25.1</v>
      </c>
      <c r="C4" s="2">
        <v>24.4</v>
      </c>
      <c r="D4" s="2">
        <v>25.5</v>
      </c>
      <c r="E4" s="2">
        <v>25.6</v>
      </c>
      <c r="F4" s="2">
        <v>24</v>
      </c>
      <c r="G4" s="2">
        <v>25.1</v>
      </c>
      <c r="H4" s="2">
        <v>23.4</v>
      </c>
      <c r="I4" s="2">
        <v>24.8</v>
      </c>
      <c r="J4" s="2">
        <v>25.4</v>
      </c>
      <c r="K4" s="2">
        <v>24.4</v>
      </c>
      <c r="L4" s="2">
        <v>24</v>
      </c>
      <c r="M4" s="2">
        <v>24.8</v>
      </c>
      <c r="N4" s="2">
        <v>24.7</v>
      </c>
      <c r="O4" s="2">
        <v>23.8</v>
      </c>
      <c r="P4" s="2">
        <v>24.2</v>
      </c>
      <c r="Q4" s="2">
        <v>25.6</v>
      </c>
    </row>
    <row r="5" spans="1:17">
      <c r="A5" s="2">
        <v>2</v>
      </c>
      <c r="B5" s="2">
        <v>28.2</v>
      </c>
      <c r="C5" s="2">
        <v>27</v>
      </c>
      <c r="D5" s="2">
        <v>26.9</v>
      </c>
      <c r="E5" s="2">
        <v>27.5</v>
      </c>
      <c r="F5" s="2">
        <v>27.1</v>
      </c>
      <c r="G5" s="2">
        <v>26.7</v>
      </c>
      <c r="H5" s="2">
        <v>25</v>
      </c>
      <c r="I5" s="2">
        <v>27.4</v>
      </c>
      <c r="J5" s="2">
        <v>27.4</v>
      </c>
      <c r="K5" s="2">
        <v>26.9</v>
      </c>
      <c r="L5" s="2">
        <v>25.6</v>
      </c>
      <c r="M5" s="2">
        <v>26.3</v>
      </c>
      <c r="N5" s="2">
        <v>26.1</v>
      </c>
      <c r="O5" s="2">
        <v>26.4</v>
      </c>
      <c r="P5" s="2">
        <v>25.6</v>
      </c>
      <c r="Q5" s="2">
        <v>28</v>
      </c>
    </row>
    <row r="6" spans="1:17">
      <c r="A6" s="2">
        <v>3</v>
      </c>
      <c r="B6" s="2">
        <v>30.3</v>
      </c>
      <c r="C6" s="2">
        <v>28.9</v>
      </c>
      <c r="D6" s="2">
        <v>28.6</v>
      </c>
      <c r="E6" s="2">
        <v>28.2</v>
      </c>
      <c r="F6" s="2">
        <v>28.8</v>
      </c>
      <c r="G6" s="2">
        <v>28.1</v>
      </c>
      <c r="H6" s="2">
        <v>25.6</v>
      </c>
      <c r="I6" s="2">
        <v>28.4</v>
      </c>
      <c r="J6" s="2">
        <v>29.7</v>
      </c>
      <c r="K6" s="2">
        <v>28.3</v>
      </c>
      <c r="L6" s="2">
        <v>26.4</v>
      </c>
      <c r="M6" s="2">
        <v>28.4</v>
      </c>
      <c r="N6" s="2">
        <v>27.6</v>
      </c>
      <c r="O6" s="2">
        <v>27.6</v>
      </c>
      <c r="P6" s="2">
        <v>25.8</v>
      </c>
      <c r="Q6" s="2">
        <v>27.4</v>
      </c>
    </row>
    <row r="7" spans="1:17">
      <c r="A7" s="2">
        <v>4</v>
      </c>
      <c r="B7" s="2">
        <v>31</v>
      </c>
      <c r="C7" s="2">
        <v>29.4</v>
      </c>
      <c r="D7" s="2">
        <v>30.3</v>
      </c>
      <c r="E7" s="2">
        <v>29.6</v>
      </c>
      <c r="F7" s="2">
        <v>30.7</v>
      </c>
      <c r="G7" s="2">
        <v>30.2</v>
      </c>
      <c r="H7" s="2">
        <v>27.9</v>
      </c>
      <c r="I7" s="2">
        <v>30</v>
      </c>
      <c r="J7" s="2">
        <v>31.1</v>
      </c>
      <c r="K7" s="2">
        <v>29.3</v>
      </c>
      <c r="L7" s="2">
        <v>28.4</v>
      </c>
      <c r="M7" s="2">
        <v>29.9</v>
      </c>
      <c r="N7" s="2">
        <v>29.7</v>
      </c>
      <c r="O7" s="2">
        <v>27.1</v>
      </c>
      <c r="P7" s="2">
        <v>27.3</v>
      </c>
      <c r="Q7" s="2">
        <v>28.2</v>
      </c>
    </row>
    <row r="8" spans="1:17">
      <c r="A8" s="2">
        <v>5</v>
      </c>
      <c r="B8" s="2">
        <v>33.200000000000003</v>
      </c>
      <c r="C8" s="2">
        <v>31.2</v>
      </c>
      <c r="D8" s="2">
        <v>33.9</v>
      </c>
      <c r="E8" s="2">
        <v>31.1</v>
      </c>
      <c r="F8" s="2">
        <v>32.1</v>
      </c>
      <c r="G8" s="2">
        <v>32.299999999999997</v>
      </c>
      <c r="H8" s="2">
        <v>29.3</v>
      </c>
      <c r="I8" s="2">
        <v>31.3</v>
      </c>
      <c r="J8" s="2">
        <v>34.700000000000003</v>
      </c>
      <c r="K8" s="2">
        <v>32.4</v>
      </c>
      <c r="L8" s="2">
        <v>31.7</v>
      </c>
      <c r="M8" s="2">
        <v>32.799999999999997</v>
      </c>
      <c r="N8" s="2">
        <v>31.9</v>
      </c>
      <c r="O8" s="2">
        <v>28.3</v>
      </c>
      <c r="P8" s="2">
        <v>28.4</v>
      </c>
      <c r="Q8" s="2">
        <v>29.2</v>
      </c>
    </row>
    <row r="9" spans="1:17">
      <c r="A9" s="2">
        <v>6</v>
      </c>
      <c r="B9" s="2">
        <v>34.799999999999997</v>
      </c>
      <c r="C9" s="2">
        <v>32.4</v>
      </c>
      <c r="D9" s="2">
        <v>36.5</v>
      </c>
      <c r="E9" s="2">
        <v>32.299999999999997</v>
      </c>
      <c r="F9" s="2">
        <v>34.4</v>
      </c>
      <c r="G9" s="2">
        <v>32.9</v>
      </c>
      <c r="H9" s="2">
        <v>29.9</v>
      </c>
      <c r="I9" s="2">
        <v>31.3</v>
      </c>
      <c r="J9" s="2">
        <v>37.1</v>
      </c>
      <c r="K9" s="2">
        <v>34.5</v>
      </c>
      <c r="L9" s="2">
        <v>33.6</v>
      </c>
      <c r="M9" s="2">
        <v>34.700000000000003</v>
      </c>
      <c r="N9" s="2">
        <v>33.4</v>
      </c>
      <c r="O9" s="2">
        <v>29.6</v>
      </c>
      <c r="P9" s="2">
        <v>29.4</v>
      </c>
      <c r="Q9" s="2">
        <v>30.8</v>
      </c>
    </row>
    <row r="10" spans="1:17">
      <c r="A10" s="2">
        <v>7</v>
      </c>
      <c r="B10" s="2">
        <v>36.700000000000003</v>
      </c>
      <c r="C10" s="2">
        <v>34.200000000000003</v>
      </c>
      <c r="D10" s="2">
        <v>39.5</v>
      </c>
      <c r="E10" s="2">
        <v>34.799999999999997</v>
      </c>
      <c r="F10" s="2">
        <v>34.4</v>
      </c>
      <c r="G10" s="2">
        <v>33.200000000000003</v>
      </c>
      <c r="H10" s="2">
        <v>31.5</v>
      </c>
      <c r="I10" s="2">
        <v>33.799999999999997</v>
      </c>
      <c r="J10" s="2">
        <v>40.299999999999997</v>
      </c>
      <c r="K10" s="2">
        <v>36.4</v>
      </c>
      <c r="L10" s="2">
        <v>34.1</v>
      </c>
      <c r="M10" s="2">
        <v>36.799999999999997</v>
      </c>
      <c r="N10" s="2">
        <v>36.200000000000003</v>
      </c>
      <c r="O10" s="2">
        <v>30.4</v>
      </c>
      <c r="P10" s="2">
        <v>31.8</v>
      </c>
      <c r="Q10" s="2">
        <v>29.2</v>
      </c>
    </row>
    <row r="11" spans="1:17">
      <c r="A11" s="2">
        <v>8</v>
      </c>
      <c r="B11" s="2">
        <v>38.4</v>
      </c>
      <c r="C11" s="2">
        <v>36</v>
      </c>
      <c r="D11" s="2">
        <v>42</v>
      </c>
      <c r="E11" s="2">
        <v>36.1</v>
      </c>
      <c r="F11" s="2">
        <v>37.200000000000003</v>
      </c>
      <c r="G11" s="2">
        <v>34</v>
      </c>
      <c r="H11" s="2">
        <v>32.799999999999997</v>
      </c>
      <c r="I11" s="2">
        <v>34.700000000000003</v>
      </c>
      <c r="J11" s="2">
        <v>41.6</v>
      </c>
      <c r="K11" s="2">
        <v>38</v>
      </c>
      <c r="L11" s="2">
        <v>35</v>
      </c>
      <c r="M11" s="2">
        <v>38.6</v>
      </c>
      <c r="N11" s="2">
        <v>38.6</v>
      </c>
      <c r="O11" s="2">
        <v>31.5</v>
      </c>
      <c r="P11" s="2">
        <v>32.1</v>
      </c>
      <c r="Q11" s="2">
        <v>30</v>
      </c>
    </row>
    <row r="12" spans="1:17">
      <c r="A12" s="2">
        <v>9</v>
      </c>
      <c r="B12" s="2">
        <v>40.6</v>
      </c>
      <c r="C12" s="2">
        <v>37.700000000000003</v>
      </c>
      <c r="D12" s="2">
        <v>43.4</v>
      </c>
      <c r="E12" s="2">
        <v>37.1</v>
      </c>
      <c r="F12" s="2">
        <v>38</v>
      </c>
      <c r="G12" s="2">
        <v>34.200000000000003</v>
      </c>
      <c r="H12" s="2">
        <v>33.200000000000003</v>
      </c>
      <c r="I12" s="2">
        <v>35.1</v>
      </c>
      <c r="J12" s="2">
        <v>44.4</v>
      </c>
      <c r="K12" s="2">
        <v>40.299999999999997</v>
      </c>
      <c r="L12" s="2">
        <v>36.1</v>
      </c>
      <c r="M12" s="2">
        <v>42.5</v>
      </c>
      <c r="N12" s="2">
        <v>41.8</v>
      </c>
      <c r="O12" s="2">
        <v>32.200000000000003</v>
      </c>
      <c r="P12" s="2">
        <v>33.1</v>
      </c>
      <c r="Q12" s="2">
        <v>32.299999999999997</v>
      </c>
    </row>
    <row r="13" spans="1:17">
      <c r="A13" s="2">
        <v>10</v>
      </c>
      <c r="B13" s="2">
        <v>42.8</v>
      </c>
      <c r="C13" s="2">
        <v>40.200000000000003</v>
      </c>
      <c r="D13" s="2">
        <v>46.9</v>
      </c>
      <c r="E13" s="2">
        <v>39.700000000000003</v>
      </c>
      <c r="F13" s="2">
        <v>39.700000000000003</v>
      </c>
      <c r="G13" s="2">
        <v>35.700000000000003</v>
      </c>
      <c r="H13" s="2">
        <v>34.799999999999997</v>
      </c>
      <c r="I13" s="2">
        <v>36.799999999999997</v>
      </c>
      <c r="J13" s="2">
        <v>45.2</v>
      </c>
      <c r="K13" s="2">
        <v>41.9</v>
      </c>
      <c r="L13" s="2">
        <v>37.799999999999997</v>
      </c>
      <c r="M13" s="2">
        <v>43.1</v>
      </c>
      <c r="N13" s="2">
        <v>44.3</v>
      </c>
      <c r="O13" s="2">
        <v>34.299999999999997</v>
      </c>
      <c r="P13" s="2">
        <v>33.6</v>
      </c>
      <c r="Q13" s="2">
        <v>35</v>
      </c>
    </row>
    <row r="14" spans="1:17">
      <c r="A14" s="2">
        <v>11</v>
      </c>
      <c r="B14" s="2">
        <v>43.3</v>
      </c>
      <c r="C14" s="2">
        <v>40.6</v>
      </c>
      <c r="D14" s="2">
        <v>47.6</v>
      </c>
      <c r="E14" s="2">
        <v>40.799999999999997</v>
      </c>
      <c r="F14" s="2">
        <v>41.4</v>
      </c>
      <c r="G14" s="2">
        <v>36.5</v>
      </c>
      <c r="H14" s="2">
        <v>35.6</v>
      </c>
      <c r="I14" s="2">
        <v>38.299999999999997</v>
      </c>
      <c r="J14" s="2">
        <v>46.7</v>
      </c>
      <c r="K14" s="2">
        <v>42.2</v>
      </c>
      <c r="L14" s="2">
        <v>39.9</v>
      </c>
      <c r="M14" s="2">
        <v>44.3</v>
      </c>
      <c r="N14" s="2">
        <v>45.3</v>
      </c>
      <c r="O14" s="2">
        <v>36.299999999999997</v>
      </c>
      <c r="P14" s="2">
        <v>34.1</v>
      </c>
      <c r="Q14" s="2">
        <v>36.4</v>
      </c>
    </row>
    <row r="15" spans="1:17">
      <c r="A15" s="2">
        <v>12</v>
      </c>
      <c r="B15" s="2">
        <v>43.7</v>
      </c>
      <c r="C15" s="2">
        <v>41.1</v>
      </c>
      <c r="D15" s="2">
        <v>48.1</v>
      </c>
      <c r="E15" s="2">
        <v>41.2</v>
      </c>
      <c r="F15" s="2">
        <v>41.8</v>
      </c>
      <c r="G15" s="2">
        <v>37</v>
      </c>
      <c r="H15" s="2">
        <v>36</v>
      </c>
      <c r="I15" s="2">
        <v>38.700000000000003</v>
      </c>
      <c r="J15" s="2">
        <v>47.1</v>
      </c>
      <c r="K15" s="2">
        <v>42.7</v>
      </c>
      <c r="L15" s="2">
        <v>40.299999999999997</v>
      </c>
      <c r="M15" s="2">
        <v>44.8</v>
      </c>
      <c r="N15" s="2">
        <v>45.7</v>
      </c>
      <c r="O15" s="2">
        <v>36.700000000000003</v>
      </c>
      <c r="P15" s="2">
        <v>34.6</v>
      </c>
      <c r="Q15" s="2">
        <v>36.799999999999997</v>
      </c>
    </row>
    <row r="17" spans="1:15">
      <c r="A17" s="51" t="s">
        <v>239</v>
      </c>
      <c r="B17" s="51" t="s">
        <v>238</v>
      </c>
    </row>
    <row r="18" spans="1:15">
      <c r="A18" s="84"/>
      <c r="B18" s="179" t="s">
        <v>67</v>
      </c>
      <c r="C18" s="179"/>
      <c r="D18" s="179"/>
      <c r="E18" s="179"/>
      <c r="F18" s="179"/>
      <c r="G18" s="179"/>
      <c r="H18" s="179" t="s">
        <v>167</v>
      </c>
      <c r="I18" s="179"/>
      <c r="J18" s="179"/>
      <c r="K18" s="179"/>
      <c r="L18" s="179"/>
      <c r="M18" s="179"/>
      <c r="N18" s="2"/>
      <c r="O18" s="2"/>
    </row>
    <row r="19" spans="1:15">
      <c r="A19" s="2">
        <v>0</v>
      </c>
      <c r="B19" s="2">
        <v>20.7</v>
      </c>
      <c r="C19" s="2">
        <v>19.399999999999999</v>
      </c>
      <c r="D19" s="2">
        <v>20.7</v>
      </c>
      <c r="E19" s="2">
        <v>19.3</v>
      </c>
      <c r="F19" s="2">
        <v>18.600000000000001</v>
      </c>
      <c r="G19" s="2">
        <v>18.5</v>
      </c>
      <c r="H19" s="2">
        <v>18.899999999999999</v>
      </c>
      <c r="I19" s="2">
        <v>17.3</v>
      </c>
      <c r="J19" s="2">
        <v>18.3</v>
      </c>
      <c r="K19" s="2">
        <v>19.8</v>
      </c>
      <c r="L19" s="2">
        <v>18.600000000000001</v>
      </c>
      <c r="M19" s="2">
        <v>18.8</v>
      </c>
    </row>
    <row r="20" spans="1:15">
      <c r="A20" s="2">
        <v>1</v>
      </c>
      <c r="B20" s="2">
        <v>21.5</v>
      </c>
      <c r="C20" s="2">
        <v>20.9</v>
      </c>
      <c r="D20" s="2">
        <v>23.2</v>
      </c>
      <c r="E20" s="2">
        <v>21.1</v>
      </c>
      <c r="F20" s="2">
        <v>20.5</v>
      </c>
      <c r="G20" s="2">
        <v>20.6</v>
      </c>
      <c r="H20" s="2">
        <v>20.9</v>
      </c>
      <c r="I20" s="2">
        <v>19.399999999999999</v>
      </c>
      <c r="J20" s="2">
        <v>20.5</v>
      </c>
      <c r="K20" s="2">
        <v>22</v>
      </c>
      <c r="L20" s="2">
        <v>20.5</v>
      </c>
      <c r="M20" s="2">
        <v>21</v>
      </c>
    </row>
    <row r="21" spans="1:15">
      <c r="A21" s="2">
        <v>2</v>
      </c>
      <c r="B21" s="2">
        <v>22.4</v>
      </c>
      <c r="C21" s="2">
        <v>24</v>
      </c>
      <c r="D21" s="2">
        <v>25.7</v>
      </c>
      <c r="E21" s="2">
        <v>23.5</v>
      </c>
      <c r="F21" s="2">
        <v>21.6</v>
      </c>
      <c r="G21" s="2">
        <v>22.4</v>
      </c>
      <c r="H21" s="2">
        <v>22.6</v>
      </c>
      <c r="I21" s="2">
        <v>22.2</v>
      </c>
      <c r="J21" s="2">
        <v>22.4</v>
      </c>
      <c r="K21" s="2">
        <v>23.8</v>
      </c>
      <c r="L21" s="2">
        <v>22.7</v>
      </c>
      <c r="M21" s="2">
        <v>22.7</v>
      </c>
    </row>
    <row r="22" spans="1:15">
      <c r="A22" s="2">
        <v>3</v>
      </c>
      <c r="B22" s="2">
        <v>24.4</v>
      </c>
      <c r="C22" s="2">
        <v>25.1</v>
      </c>
      <c r="D22" s="2">
        <v>27.4</v>
      </c>
      <c r="E22" s="2">
        <v>25</v>
      </c>
      <c r="F22" s="2">
        <v>23.7</v>
      </c>
      <c r="G22" s="2">
        <v>24.5</v>
      </c>
      <c r="H22" s="2">
        <v>24.2</v>
      </c>
      <c r="I22" s="2">
        <v>24.2</v>
      </c>
      <c r="J22" s="2">
        <v>23.8</v>
      </c>
      <c r="K22" s="2">
        <v>25.9</v>
      </c>
      <c r="L22" s="2">
        <v>24.1</v>
      </c>
      <c r="M22" s="2">
        <v>24.2</v>
      </c>
    </row>
    <row r="23" spans="1:15">
      <c r="A23" s="2">
        <v>4</v>
      </c>
      <c r="B23" s="2">
        <v>25.3</v>
      </c>
      <c r="C23" s="2">
        <v>26.4</v>
      </c>
      <c r="D23" s="2">
        <v>28.8</v>
      </c>
      <c r="E23" s="2">
        <v>26.1</v>
      </c>
      <c r="F23" s="2">
        <v>23.8</v>
      </c>
      <c r="G23" s="2">
        <v>25.6</v>
      </c>
      <c r="H23" s="2">
        <v>26</v>
      </c>
      <c r="I23" s="2">
        <v>25.8</v>
      </c>
      <c r="J23" s="2">
        <v>25</v>
      </c>
      <c r="K23" s="2">
        <v>27.2</v>
      </c>
      <c r="L23" s="2">
        <v>25.4</v>
      </c>
      <c r="M23" s="2">
        <v>24.7</v>
      </c>
    </row>
    <row r="24" spans="1:15">
      <c r="A24" s="2">
        <v>5</v>
      </c>
      <c r="B24" s="2">
        <v>26.3</v>
      </c>
      <c r="C24" s="2">
        <v>28.3</v>
      </c>
      <c r="D24" s="2">
        <v>30.1</v>
      </c>
      <c r="E24" s="2">
        <v>28.1</v>
      </c>
      <c r="F24" s="2">
        <v>25.8</v>
      </c>
      <c r="G24" s="2">
        <v>27.1</v>
      </c>
      <c r="H24" s="2">
        <v>27.4</v>
      </c>
      <c r="I24" s="2">
        <v>27.2</v>
      </c>
      <c r="J24" s="2">
        <v>26.2</v>
      </c>
      <c r="K24" s="2">
        <v>28.9</v>
      </c>
      <c r="L24" s="2">
        <v>25.8</v>
      </c>
      <c r="M24" s="2">
        <v>24.9</v>
      </c>
    </row>
    <row r="25" spans="1:15">
      <c r="A25" s="2">
        <v>6</v>
      </c>
      <c r="B25" s="2">
        <v>27.1</v>
      </c>
      <c r="C25" s="2">
        <v>30.7</v>
      </c>
      <c r="D25" s="2">
        <v>32.799999999999997</v>
      </c>
      <c r="E25" s="2">
        <v>30.8</v>
      </c>
      <c r="F25" s="2">
        <v>27.9</v>
      </c>
      <c r="G25" s="2">
        <v>30.1</v>
      </c>
      <c r="H25" s="2">
        <v>29.4</v>
      </c>
      <c r="I25" s="2">
        <v>28.9</v>
      </c>
      <c r="J25" s="2">
        <v>27.5</v>
      </c>
      <c r="K25" s="2">
        <v>30.9</v>
      </c>
      <c r="L25" s="2">
        <v>27.5</v>
      </c>
      <c r="M25" s="2">
        <v>27.6</v>
      </c>
    </row>
    <row r="26" spans="1:15">
      <c r="A26" s="2">
        <v>7</v>
      </c>
      <c r="B26" s="2">
        <v>29.3</v>
      </c>
      <c r="C26" s="2">
        <v>32.799999999999997</v>
      </c>
      <c r="D26" s="2">
        <v>34.700000000000003</v>
      </c>
      <c r="E26" s="2">
        <v>32.799999999999997</v>
      </c>
      <c r="F26" s="2">
        <v>28.3</v>
      </c>
      <c r="G26" s="2">
        <v>31.1</v>
      </c>
      <c r="H26" s="2">
        <v>31</v>
      </c>
      <c r="I26" s="2">
        <v>31</v>
      </c>
      <c r="J26" s="2">
        <v>29.1</v>
      </c>
      <c r="K26" s="2">
        <v>32.4</v>
      </c>
      <c r="L26" s="2">
        <v>29.1</v>
      </c>
      <c r="M26" s="2">
        <v>28.9</v>
      </c>
    </row>
    <row r="27" spans="1:15">
      <c r="A27" s="2">
        <v>8</v>
      </c>
      <c r="B27" s="2">
        <v>31</v>
      </c>
      <c r="C27" s="2">
        <v>34.4</v>
      </c>
      <c r="D27" s="2">
        <v>34.9</v>
      </c>
      <c r="E27" s="2">
        <v>34.4</v>
      </c>
      <c r="F27" s="2">
        <v>31.1</v>
      </c>
      <c r="G27" s="2">
        <v>33.700000000000003</v>
      </c>
      <c r="H27" s="2">
        <v>33</v>
      </c>
      <c r="I27" s="2">
        <v>33.700000000000003</v>
      </c>
      <c r="J27" s="2">
        <v>31.8</v>
      </c>
      <c r="K27" s="2">
        <v>34.700000000000003</v>
      </c>
      <c r="L27" s="2">
        <v>31.6</v>
      </c>
      <c r="M27" s="2">
        <v>30.8</v>
      </c>
    </row>
    <row r="28" spans="1:15">
      <c r="A28" s="2">
        <v>9</v>
      </c>
      <c r="B28" s="2">
        <v>33.4</v>
      </c>
      <c r="C28" s="2">
        <v>36.700000000000003</v>
      </c>
      <c r="D28" s="2">
        <v>37.200000000000003</v>
      </c>
      <c r="E28" s="2">
        <v>37.6</v>
      </c>
      <c r="F28" s="2">
        <v>32.700000000000003</v>
      </c>
      <c r="G28" s="2">
        <v>36.1</v>
      </c>
      <c r="H28" s="2">
        <v>35.700000000000003</v>
      </c>
      <c r="I28" s="2">
        <v>35.5</v>
      </c>
      <c r="J28" s="2">
        <v>34.1</v>
      </c>
      <c r="K28" s="2">
        <v>35.5</v>
      </c>
      <c r="L28" s="2">
        <v>33.4</v>
      </c>
      <c r="M28" s="2">
        <v>31.9</v>
      </c>
    </row>
    <row r="29" spans="1:15">
      <c r="A29" s="2">
        <v>10</v>
      </c>
      <c r="B29" s="2">
        <v>34.799999999999997</v>
      </c>
      <c r="C29" s="2">
        <v>37.1</v>
      </c>
      <c r="D29" s="2">
        <v>38.6</v>
      </c>
      <c r="E29" s="2">
        <v>39.299999999999997</v>
      </c>
      <c r="F29" s="2">
        <v>34.9</v>
      </c>
      <c r="G29" s="2">
        <v>37.299999999999997</v>
      </c>
      <c r="H29" s="2">
        <v>35.799999999999997</v>
      </c>
      <c r="I29" s="2">
        <v>36.1</v>
      </c>
      <c r="J29" s="2">
        <v>35.299999999999997</v>
      </c>
      <c r="K29" s="2">
        <v>35.6</v>
      </c>
      <c r="L29" s="2">
        <v>35.6</v>
      </c>
      <c r="M29" s="2">
        <v>32.1</v>
      </c>
    </row>
    <row r="30" spans="1:15">
      <c r="A30" s="2">
        <v>11</v>
      </c>
      <c r="B30" s="2">
        <v>38</v>
      </c>
      <c r="C30" s="2">
        <v>38.1</v>
      </c>
      <c r="D30" s="2">
        <v>41.3</v>
      </c>
      <c r="E30" s="2">
        <v>41.2</v>
      </c>
      <c r="F30" s="2">
        <v>35.299999999999997</v>
      </c>
      <c r="G30" s="2">
        <v>40.5</v>
      </c>
      <c r="H30" s="2">
        <v>39</v>
      </c>
      <c r="I30" s="2">
        <v>39</v>
      </c>
      <c r="J30" s="2">
        <v>38.200000000000003</v>
      </c>
      <c r="K30" s="2">
        <v>38.799999999999997</v>
      </c>
      <c r="L30" s="2">
        <v>38.6</v>
      </c>
      <c r="M30" s="2">
        <v>34.5</v>
      </c>
    </row>
    <row r="31" spans="1:15">
      <c r="A31" s="2">
        <v>12</v>
      </c>
      <c r="B31" s="2">
        <v>38.5</v>
      </c>
      <c r="C31" s="2">
        <v>38.299999999999997</v>
      </c>
      <c r="D31" s="2">
        <v>41.8</v>
      </c>
      <c r="E31" s="2">
        <v>41.6</v>
      </c>
      <c r="F31" s="2">
        <v>35.700000000000003</v>
      </c>
      <c r="G31" s="2">
        <v>41</v>
      </c>
      <c r="H31" s="2">
        <v>39.4</v>
      </c>
      <c r="I31" s="2">
        <v>39.4</v>
      </c>
      <c r="J31" s="2">
        <v>38.700000000000003</v>
      </c>
      <c r="K31" s="2">
        <v>39.200000000000003</v>
      </c>
      <c r="L31" s="2">
        <v>38.9</v>
      </c>
      <c r="M31" s="2">
        <v>35</v>
      </c>
    </row>
    <row r="33" spans="1:22">
      <c r="A33" s="51" t="s">
        <v>243</v>
      </c>
      <c r="B33" s="51" t="s">
        <v>242</v>
      </c>
    </row>
    <row r="34" spans="1:22">
      <c r="A34" s="51" t="s">
        <v>244</v>
      </c>
      <c r="B34" s="51" t="s">
        <v>241</v>
      </c>
    </row>
    <row r="35" spans="1:22">
      <c r="A35" s="84"/>
      <c r="B35" s="179" t="s">
        <v>67</v>
      </c>
      <c r="C35" s="179"/>
      <c r="D35" s="179"/>
      <c r="E35" s="179"/>
      <c r="F35" s="179"/>
      <c r="G35" s="179"/>
      <c r="H35" s="179"/>
      <c r="I35" s="179"/>
      <c r="J35" s="179"/>
      <c r="K35" s="179" t="s">
        <v>172</v>
      </c>
      <c r="L35" s="179"/>
      <c r="M35" s="179"/>
      <c r="N35" s="179"/>
      <c r="O35" s="179"/>
      <c r="P35" s="179"/>
      <c r="Q35" s="179"/>
      <c r="R35" s="179"/>
      <c r="S35" s="179"/>
      <c r="T35" s="114"/>
      <c r="U35" s="114"/>
      <c r="V35" s="114"/>
    </row>
    <row r="36" spans="1:22">
      <c r="A36" s="2">
        <v>0</v>
      </c>
      <c r="B36" s="2">
        <v>35.6</v>
      </c>
      <c r="C36" s="2">
        <v>36.700000000000003</v>
      </c>
      <c r="D36" s="2">
        <v>37</v>
      </c>
      <c r="E36" s="2">
        <v>36</v>
      </c>
      <c r="F36" s="2">
        <v>36.6</v>
      </c>
      <c r="G36" s="2">
        <v>37</v>
      </c>
      <c r="H36" s="2">
        <v>36.9</v>
      </c>
      <c r="I36" s="2">
        <v>37.299999999999997</v>
      </c>
      <c r="J36" s="2"/>
      <c r="K36" s="2">
        <v>36</v>
      </c>
      <c r="L36" s="2">
        <v>35.9</v>
      </c>
      <c r="M36" s="2">
        <v>36.299999999999997</v>
      </c>
      <c r="N36" s="2">
        <v>36.299999999999997</v>
      </c>
      <c r="O36" s="2">
        <v>35.5</v>
      </c>
      <c r="P36" s="2">
        <v>37.200000000000003</v>
      </c>
      <c r="Q36" s="2">
        <v>36.700000000000003</v>
      </c>
      <c r="R36" s="2">
        <v>36.9</v>
      </c>
      <c r="S36" s="2"/>
      <c r="T36" s="2"/>
      <c r="U36" s="2"/>
      <c r="V36" s="2"/>
    </row>
    <row r="37" spans="1:22">
      <c r="A37" s="2">
        <v>1</v>
      </c>
      <c r="B37" s="2">
        <v>34.1</v>
      </c>
      <c r="C37" s="2">
        <v>32.9</v>
      </c>
      <c r="D37" s="2">
        <v>33.4</v>
      </c>
      <c r="E37" s="2">
        <v>34.1</v>
      </c>
      <c r="F37" s="2">
        <v>33.5</v>
      </c>
      <c r="G37" s="2">
        <v>35.1</v>
      </c>
      <c r="H37" s="2">
        <v>34.6</v>
      </c>
      <c r="I37" s="2">
        <v>35.4</v>
      </c>
      <c r="J37" s="2"/>
      <c r="K37" s="2">
        <v>34.5</v>
      </c>
      <c r="L37" s="2">
        <v>35.299999999999997</v>
      </c>
      <c r="M37" s="2">
        <v>33.4</v>
      </c>
      <c r="N37" s="2">
        <v>35.299999999999997</v>
      </c>
      <c r="O37" s="2">
        <v>34.9</v>
      </c>
      <c r="P37" s="2">
        <v>34.6</v>
      </c>
      <c r="Q37" s="2">
        <v>33.9</v>
      </c>
      <c r="R37" s="2">
        <v>35.200000000000003</v>
      </c>
      <c r="S37" s="2"/>
      <c r="T37" s="2"/>
      <c r="U37" s="2"/>
      <c r="V37" s="2"/>
    </row>
    <row r="38" spans="1:22">
      <c r="A38" s="2">
        <v>2</v>
      </c>
      <c r="B38" s="2">
        <v>33.6</v>
      </c>
      <c r="C38" s="2">
        <v>31.9</v>
      </c>
      <c r="D38" s="2">
        <v>32.799999999999997</v>
      </c>
      <c r="E38" s="2">
        <v>33.4</v>
      </c>
      <c r="F38" s="2">
        <v>32.6</v>
      </c>
      <c r="G38" s="2">
        <v>33.200000000000003</v>
      </c>
      <c r="H38" s="2">
        <v>34</v>
      </c>
      <c r="I38" s="2">
        <v>35.700000000000003</v>
      </c>
      <c r="J38" s="2"/>
      <c r="K38" s="2">
        <v>33.6</v>
      </c>
      <c r="L38" s="2">
        <v>33.9</v>
      </c>
      <c r="M38" s="2">
        <v>32.799999999999997</v>
      </c>
      <c r="N38" s="2">
        <v>34.4</v>
      </c>
      <c r="O38" s="2">
        <v>33.6</v>
      </c>
      <c r="P38" s="2">
        <v>33.200000000000003</v>
      </c>
      <c r="Q38" s="2">
        <v>34.4</v>
      </c>
      <c r="R38" s="2">
        <v>34</v>
      </c>
      <c r="S38" s="2"/>
      <c r="T38" s="2"/>
      <c r="U38" s="2"/>
      <c r="V38" s="2"/>
    </row>
    <row r="39" spans="1:22">
      <c r="A39" s="2">
        <v>3</v>
      </c>
      <c r="B39" s="2">
        <v>31.1</v>
      </c>
      <c r="C39" s="2">
        <v>31.9</v>
      </c>
      <c r="D39" s="2">
        <v>33.200000000000003</v>
      </c>
      <c r="E39" s="2">
        <v>32.299999999999997</v>
      </c>
      <c r="F39" s="2">
        <v>33.4</v>
      </c>
      <c r="G39" s="2">
        <v>33.299999999999997</v>
      </c>
      <c r="H39" s="2">
        <v>33.200000000000003</v>
      </c>
      <c r="I39" s="2">
        <v>34.700000000000003</v>
      </c>
      <c r="J39" s="2"/>
      <c r="K39" s="2">
        <v>33.200000000000003</v>
      </c>
      <c r="L39" s="2">
        <v>32.4</v>
      </c>
      <c r="M39" s="2">
        <v>33.6</v>
      </c>
      <c r="N39" s="2">
        <v>33.5</v>
      </c>
      <c r="O39" s="2">
        <v>33.1</v>
      </c>
      <c r="P39" s="2">
        <v>33.4</v>
      </c>
      <c r="Q39" s="2">
        <v>33.700000000000003</v>
      </c>
      <c r="R39" s="2">
        <v>33.299999999999997</v>
      </c>
      <c r="S39" s="2"/>
      <c r="T39" s="2"/>
      <c r="U39" s="2"/>
      <c r="V39" s="2"/>
    </row>
    <row r="40" spans="1:22">
      <c r="A40" s="2">
        <v>4</v>
      </c>
      <c r="B40" s="2">
        <v>32</v>
      </c>
      <c r="C40" s="2">
        <v>31.5</v>
      </c>
      <c r="D40" s="2">
        <v>32</v>
      </c>
      <c r="E40" s="2">
        <v>31.7</v>
      </c>
      <c r="F40" s="2">
        <v>31.9</v>
      </c>
      <c r="G40" s="2">
        <v>33</v>
      </c>
      <c r="H40" s="2">
        <v>32.6</v>
      </c>
      <c r="I40" s="2">
        <v>32.200000000000003</v>
      </c>
      <c r="J40" s="2"/>
      <c r="K40" s="2">
        <v>33</v>
      </c>
      <c r="L40" s="2">
        <v>32.200000000000003</v>
      </c>
      <c r="M40" s="2">
        <v>33</v>
      </c>
      <c r="N40" s="2">
        <v>33.299999999999997</v>
      </c>
      <c r="O40" s="2">
        <v>33</v>
      </c>
      <c r="P40" s="2">
        <v>32.5</v>
      </c>
      <c r="Q40" s="2">
        <v>32.4</v>
      </c>
      <c r="R40" s="2">
        <v>32.700000000000003</v>
      </c>
      <c r="S40" s="2"/>
      <c r="T40" s="2"/>
      <c r="U40" s="2"/>
      <c r="V40" s="2"/>
    </row>
    <row r="41" spans="1:22">
      <c r="A41" s="2">
        <v>6</v>
      </c>
      <c r="B41" s="2">
        <v>32.200000000000003</v>
      </c>
      <c r="C41" s="2">
        <v>30.8</v>
      </c>
      <c r="D41" s="2">
        <v>31.5</v>
      </c>
      <c r="E41" s="2">
        <v>30.5</v>
      </c>
      <c r="F41" s="2">
        <v>32.4</v>
      </c>
      <c r="G41" s="2">
        <v>33.200000000000003</v>
      </c>
      <c r="H41" s="2">
        <v>31.4</v>
      </c>
      <c r="I41" s="2">
        <v>31.1</v>
      </c>
      <c r="J41" s="2"/>
      <c r="K41" s="2">
        <v>32.299999999999997</v>
      </c>
      <c r="L41" s="2">
        <v>32</v>
      </c>
      <c r="M41" s="2">
        <v>32.9</v>
      </c>
      <c r="N41" s="2">
        <v>32.200000000000003</v>
      </c>
      <c r="O41" s="2">
        <v>33</v>
      </c>
      <c r="P41" s="2">
        <v>31.3</v>
      </c>
      <c r="Q41" s="2">
        <v>34.1</v>
      </c>
      <c r="R41" s="2">
        <v>33.299999999999997</v>
      </c>
      <c r="S41" s="2"/>
      <c r="T41" s="2"/>
      <c r="U41" s="2"/>
      <c r="V41" s="2"/>
    </row>
    <row r="42" spans="1:22">
      <c r="A42" s="2">
        <v>8</v>
      </c>
      <c r="B42" s="2">
        <v>32</v>
      </c>
      <c r="C42" s="2">
        <v>31.1</v>
      </c>
      <c r="D42" s="2">
        <v>30.6</v>
      </c>
      <c r="E42" s="2">
        <v>30.3</v>
      </c>
      <c r="F42" s="2">
        <v>32.200000000000003</v>
      </c>
      <c r="G42" s="2">
        <v>32.200000000000003</v>
      </c>
      <c r="H42" s="2">
        <v>31.3</v>
      </c>
      <c r="I42" s="2">
        <v>32.6</v>
      </c>
      <c r="J42" s="2"/>
      <c r="K42" s="2">
        <v>31.4</v>
      </c>
      <c r="L42" s="2">
        <v>31.8</v>
      </c>
      <c r="M42" s="2">
        <v>32.5</v>
      </c>
      <c r="N42" s="2">
        <v>32.200000000000003</v>
      </c>
      <c r="O42" s="2">
        <v>31.6</v>
      </c>
      <c r="P42" s="2">
        <v>33.700000000000003</v>
      </c>
      <c r="Q42" s="2">
        <v>33.1</v>
      </c>
      <c r="R42" s="2">
        <v>33.5</v>
      </c>
      <c r="S42" s="2"/>
      <c r="T42" s="2"/>
      <c r="U42" s="2"/>
      <c r="V42" s="2"/>
    </row>
    <row r="45" spans="1:22">
      <c r="A45" s="51" t="s">
        <v>245</v>
      </c>
      <c r="B45" s="51" t="s">
        <v>240</v>
      </c>
    </row>
    <row r="46" spans="1:22">
      <c r="A46" s="84"/>
      <c r="B46" s="179" t="s">
        <v>67</v>
      </c>
      <c r="C46" s="179"/>
      <c r="D46" s="179"/>
      <c r="E46" s="179"/>
      <c r="F46" s="179"/>
      <c r="G46" s="179"/>
      <c r="H46" s="179"/>
      <c r="I46" s="179"/>
      <c r="J46" s="179" t="s">
        <v>58</v>
      </c>
      <c r="K46" s="179"/>
      <c r="L46" s="179"/>
      <c r="M46" s="179"/>
      <c r="N46" s="179"/>
      <c r="O46" s="179"/>
      <c r="P46" s="179"/>
      <c r="Q46" s="179"/>
    </row>
    <row r="47" spans="1:22">
      <c r="A47" s="6" t="s">
        <v>235</v>
      </c>
      <c r="B47" s="2">
        <v>43.7</v>
      </c>
      <c r="C47" s="2">
        <v>41.1</v>
      </c>
      <c r="D47" s="2">
        <v>48.1</v>
      </c>
      <c r="E47" s="2">
        <v>41.2</v>
      </c>
      <c r="F47" s="2">
        <v>41.8</v>
      </c>
      <c r="G47" s="2">
        <v>37</v>
      </c>
      <c r="H47" s="2">
        <v>36</v>
      </c>
      <c r="I47" s="2">
        <v>38.700000000000003</v>
      </c>
      <c r="J47" s="2">
        <v>47.1</v>
      </c>
      <c r="K47" s="2">
        <v>42.7</v>
      </c>
      <c r="L47" s="2">
        <v>40.299999999999997</v>
      </c>
      <c r="M47" s="2">
        <v>44.8</v>
      </c>
      <c r="N47" s="2">
        <v>45.7</v>
      </c>
      <c r="O47" s="2">
        <v>36.700000000000003</v>
      </c>
      <c r="P47" s="2">
        <v>34.6</v>
      </c>
      <c r="Q47" s="2">
        <v>36.799999999999997</v>
      </c>
    </row>
    <row r="48" spans="1:22">
      <c r="A48" s="6" t="s">
        <v>236</v>
      </c>
      <c r="B48" s="2">
        <v>35.4</v>
      </c>
      <c r="C48" s="2">
        <v>32.4</v>
      </c>
      <c r="D48" s="2">
        <v>36.4</v>
      </c>
      <c r="E48" s="2">
        <v>33.200000000000003</v>
      </c>
      <c r="F48" s="2">
        <v>35.4</v>
      </c>
      <c r="G48" s="2">
        <v>31.1</v>
      </c>
      <c r="H48" s="2">
        <v>31.1</v>
      </c>
      <c r="I48" s="2">
        <v>33.799999999999997</v>
      </c>
      <c r="J48" s="2">
        <v>34.799999999999997</v>
      </c>
      <c r="K48" s="2">
        <v>30.3</v>
      </c>
      <c r="L48" s="2">
        <v>30.4</v>
      </c>
      <c r="M48" s="2">
        <v>33.4</v>
      </c>
      <c r="N48" s="2">
        <v>31.8</v>
      </c>
      <c r="O48" s="2">
        <v>30.4</v>
      </c>
      <c r="P48" s="2">
        <v>31.4</v>
      </c>
      <c r="Q48" s="2">
        <v>28.2</v>
      </c>
    </row>
    <row r="50" spans="1:30">
      <c r="A50" s="51" t="s">
        <v>246</v>
      </c>
      <c r="B50" s="51" t="s">
        <v>247</v>
      </c>
      <c r="F50" s="51" t="s">
        <v>249</v>
      </c>
      <c r="G50" s="51" t="s">
        <v>248</v>
      </c>
      <c r="J50" s="51" t="s">
        <v>251</v>
      </c>
      <c r="K50" s="51" t="s">
        <v>250</v>
      </c>
      <c r="N50" s="51" t="s">
        <v>253</v>
      </c>
      <c r="O50" s="51" t="s">
        <v>252</v>
      </c>
    </row>
    <row r="51" spans="1:30" s="115" customFormat="1">
      <c r="A51" s="93" t="s">
        <v>50</v>
      </c>
      <c r="B51" s="93" t="s">
        <v>172</v>
      </c>
      <c r="F51" s="93" t="s">
        <v>50</v>
      </c>
      <c r="G51" s="93" t="s">
        <v>172</v>
      </c>
      <c r="J51" s="93" t="s">
        <v>50</v>
      </c>
      <c r="K51" s="93" t="s">
        <v>172</v>
      </c>
      <c r="N51" s="93" t="s">
        <v>50</v>
      </c>
      <c r="O51" s="93" t="s">
        <v>172</v>
      </c>
    </row>
    <row r="52" spans="1:30">
      <c r="A52" s="2">
        <v>2.5</v>
      </c>
      <c r="B52" s="2">
        <v>3</v>
      </c>
      <c r="F52" s="2">
        <v>10.3</v>
      </c>
      <c r="G52" s="2">
        <v>6</v>
      </c>
      <c r="J52" s="2">
        <v>1.08</v>
      </c>
      <c r="K52" s="2">
        <v>1.02</v>
      </c>
      <c r="N52" s="2">
        <v>4.47</v>
      </c>
      <c r="O52" s="2">
        <v>4.71</v>
      </c>
    </row>
    <row r="53" spans="1:30">
      <c r="A53" s="2">
        <v>2.4</v>
      </c>
      <c r="B53" s="2">
        <v>2.2999999999999998</v>
      </c>
      <c r="F53" s="2">
        <v>6.9</v>
      </c>
      <c r="G53" s="2">
        <v>5.5</v>
      </c>
      <c r="J53" s="2">
        <v>0.87</v>
      </c>
      <c r="K53" s="2">
        <v>1.26</v>
      </c>
      <c r="N53" s="2">
        <v>4.6900000000000004</v>
      </c>
      <c r="O53" s="2">
        <v>4.0599999999999996</v>
      </c>
    </row>
    <row r="54" spans="1:30">
      <c r="A54" s="2">
        <v>2.6</v>
      </c>
      <c r="B54" s="2">
        <v>2.5</v>
      </c>
      <c r="F54" s="2">
        <v>7.5</v>
      </c>
      <c r="G54" s="2">
        <v>5.9</v>
      </c>
      <c r="J54" s="2">
        <v>1.05</v>
      </c>
      <c r="K54" s="2">
        <v>1.31</v>
      </c>
      <c r="N54" s="2">
        <v>4.4000000000000004</v>
      </c>
      <c r="O54" s="2">
        <v>4.6100000000000003</v>
      </c>
    </row>
    <row r="55" spans="1:30">
      <c r="A55" s="2">
        <v>2.4</v>
      </c>
      <c r="B55" s="2">
        <v>2.7</v>
      </c>
      <c r="F55" s="2">
        <v>6.5</v>
      </c>
      <c r="G55" s="2">
        <v>7.7</v>
      </c>
      <c r="J55" s="2">
        <v>1.03</v>
      </c>
      <c r="K55" s="2">
        <v>1.54</v>
      </c>
      <c r="N55" s="2">
        <v>4.78</v>
      </c>
      <c r="O55" s="2">
        <v>3.83</v>
      </c>
    </row>
    <row r="56" spans="1:30">
      <c r="A56" s="2">
        <v>3.1</v>
      </c>
      <c r="B56" s="2">
        <v>2.4</v>
      </c>
      <c r="F56" s="2">
        <v>7.2</v>
      </c>
      <c r="G56" s="2">
        <v>8.4</v>
      </c>
      <c r="J56" s="2">
        <v>0.91</v>
      </c>
      <c r="K56" s="2">
        <v>0.99743016799999995</v>
      </c>
      <c r="N56" s="2">
        <v>4.95</v>
      </c>
      <c r="O56" s="2">
        <v>3.17</v>
      </c>
    </row>
    <row r="57" spans="1:30">
      <c r="A57" s="2">
        <v>2.8</v>
      </c>
      <c r="B57" s="2">
        <v>1.9</v>
      </c>
      <c r="F57" s="2">
        <v>4.4000000000000004</v>
      </c>
      <c r="G57" s="2">
        <v>8.6</v>
      </c>
      <c r="J57" s="2">
        <v>1.81</v>
      </c>
      <c r="K57" s="2">
        <v>0.84592178799999995</v>
      </c>
      <c r="N57" s="2">
        <v>3.9</v>
      </c>
      <c r="O57" s="2">
        <v>3.25</v>
      </c>
    </row>
    <row r="58" spans="1:30">
      <c r="A58" s="2">
        <v>2.6</v>
      </c>
      <c r="B58" s="2">
        <v>2.9</v>
      </c>
      <c r="F58" s="2">
        <v>8.5</v>
      </c>
      <c r="G58" s="2">
        <v>6.1</v>
      </c>
      <c r="J58" s="2">
        <v>2.11</v>
      </c>
      <c r="K58" s="2">
        <v>1.066871508</v>
      </c>
      <c r="N58" s="2">
        <v>3.88</v>
      </c>
      <c r="O58" s="2">
        <v>3.37</v>
      </c>
    </row>
    <row r="59" spans="1:30">
      <c r="A59" s="2">
        <v>2.2999999999999998</v>
      </c>
      <c r="B59" s="2">
        <v>3.2</v>
      </c>
      <c r="F59" s="2">
        <v>6.6</v>
      </c>
      <c r="G59" s="2">
        <v>10.1</v>
      </c>
      <c r="J59" s="2">
        <v>1.19</v>
      </c>
      <c r="K59" s="2">
        <v>1.325698324</v>
      </c>
      <c r="N59" s="2">
        <v>3.46</v>
      </c>
      <c r="O59" s="2">
        <v>4.63</v>
      </c>
    </row>
    <row r="62" spans="1:30">
      <c r="A62" s="51" t="s">
        <v>254</v>
      </c>
      <c r="F62" s="51" t="s">
        <v>255</v>
      </c>
      <c r="J62" s="51" t="s">
        <v>256</v>
      </c>
      <c r="N62" s="51" t="s">
        <v>257</v>
      </c>
    </row>
    <row r="63" spans="1:30" s="115" customFormat="1">
      <c r="A63" s="93" t="s">
        <v>50</v>
      </c>
      <c r="B63" s="93" t="s">
        <v>172</v>
      </c>
      <c r="F63" s="93" t="s">
        <v>50</v>
      </c>
      <c r="G63" s="93" t="s">
        <v>172</v>
      </c>
      <c r="J63" s="93" t="s">
        <v>50</v>
      </c>
      <c r="K63" s="93" t="s">
        <v>172</v>
      </c>
      <c r="N63" s="93" t="s">
        <v>315</v>
      </c>
      <c r="O63" s="179" t="s">
        <v>67</v>
      </c>
      <c r="P63" s="179"/>
      <c r="Q63" s="179"/>
      <c r="R63" s="179"/>
      <c r="S63" s="179"/>
      <c r="T63" s="179"/>
      <c r="U63" s="179"/>
      <c r="V63" s="114"/>
      <c r="W63" s="179" t="s">
        <v>58</v>
      </c>
      <c r="X63" s="179"/>
      <c r="Y63" s="179"/>
      <c r="Z63" s="179"/>
      <c r="AA63" s="179"/>
      <c r="AB63" s="179"/>
      <c r="AC63" s="179"/>
      <c r="AD63" s="179"/>
    </row>
    <row r="64" spans="1:30">
      <c r="A64" s="2">
        <v>0.56200000000000006</v>
      </c>
      <c r="B64" s="2">
        <v>0.439</v>
      </c>
      <c r="F64" s="2">
        <v>10.204000000000001</v>
      </c>
      <c r="G64" s="2">
        <v>7.9770000000000003</v>
      </c>
      <c r="J64" s="2">
        <v>0.71</v>
      </c>
      <c r="K64" s="2">
        <v>1.1200000000000001</v>
      </c>
      <c r="N64" s="2">
        <v>0</v>
      </c>
      <c r="O64" s="2">
        <v>7.2</v>
      </c>
      <c r="P64" s="2">
        <v>5.9</v>
      </c>
      <c r="Q64" s="2">
        <v>6.3</v>
      </c>
      <c r="R64" s="2">
        <v>5.2</v>
      </c>
      <c r="S64" s="2">
        <v>4.8</v>
      </c>
      <c r="T64" s="2">
        <v>6.4</v>
      </c>
      <c r="U64" s="2">
        <v>5.9</v>
      </c>
      <c r="V64" s="2">
        <v>7.3</v>
      </c>
      <c r="W64" s="2">
        <v>5.5</v>
      </c>
      <c r="X64" s="2">
        <v>4.5999999999999996</v>
      </c>
      <c r="Y64" s="2">
        <v>5.4</v>
      </c>
      <c r="Z64" s="2">
        <v>6.3</v>
      </c>
      <c r="AA64" s="2">
        <v>6.2</v>
      </c>
      <c r="AB64" s="51">
        <v>5.7</v>
      </c>
      <c r="AC64" s="51">
        <v>6.3</v>
      </c>
      <c r="AD64" s="51">
        <v>6.3</v>
      </c>
    </row>
    <row r="65" spans="1:30">
      <c r="A65" s="2">
        <v>0.98799999999999999</v>
      </c>
      <c r="B65" s="2">
        <v>0.35</v>
      </c>
      <c r="F65" s="2">
        <v>13.85</v>
      </c>
      <c r="G65" s="2">
        <v>15.766999999999999</v>
      </c>
      <c r="J65" s="2">
        <v>0.67</v>
      </c>
      <c r="K65" s="2">
        <v>1.18</v>
      </c>
      <c r="N65" s="2">
        <v>15</v>
      </c>
      <c r="O65" s="2">
        <v>18</v>
      </c>
      <c r="P65" s="2">
        <v>17.899999999999999</v>
      </c>
      <c r="Q65" s="2">
        <v>17.3</v>
      </c>
      <c r="R65" s="2">
        <v>20.3</v>
      </c>
      <c r="S65" s="2">
        <v>15</v>
      </c>
      <c r="T65" s="2">
        <v>13.2</v>
      </c>
      <c r="U65" s="2">
        <v>12.8</v>
      </c>
      <c r="V65" s="2">
        <v>14.5</v>
      </c>
      <c r="W65" s="2">
        <v>8.6999999999999993</v>
      </c>
      <c r="X65" s="2">
        <v>12.3</v>
      </c>
      <c r="Y65" s="2">
        <v>11.7</v>
      </c>
      <c r="Z65" s="2">
        <v>16.3</v>
      </c>
      <c r="AA65" s="2">
        <v>12.4</v>
      </c>
      <c r="AB65" s="51">
        <v>11.8</v>
      </c>
      <c r="AC65" s="51">
        <v>15.1</v>
      </c>
      <c r="AD65" s="51">
        <v>9.8000000000000007</v>
      </c>
    </row>
    <row r="66" spans="1:30">
      <c r="A66" s="2">
        <v>1.1930000000000001</v>
      </c>
      <c r="B66" s="2">
        <v>0.54500000000000004</v>
      </c>
      <c r="F66" s="2">
        <v>13.696999999999999</v>
      </c>
      <c r="G66" s="2">
        <v>6.3419999999999996</v>
      </c>
      <c r="J66" s="2">
        <v>0.76</v>
      </c>
      <c r="K66" s="2">
        <v>0.78</v>
      </c>
      <c r="N66" s="2">
        <v>30</v>
      </c>
      <c r="O66" s="2">
        <v>13</v>
      </c>
      <c r="P66" s="2">
        <v>14</v>
      </c>
      <c r="Q66" s="2">
        <v>14.9</v>
      </c>
      <c r="R66" s="2">
        <v>13.8</v>
      </c>
      <c r="S66" s="2">
        <v>15</v>
      </c>
      <c r="T66" s="2">
        <v>11.3</v>
      </c>
      <c r="U66" s="2">
        <v>10.199999999999999</v>
      </c>
      <c r="V66" s="2">
        <v>13.2</v>
      </c>
      <c r="W66" s="2">
        <v>10.6</v>
      </c>
      <c r="X66" s="2">
        <v>7.8</v>
      </c>
      <c r="Y66" s="2">
        <v>10.4</v>
      </c>
      <c r="Z66" s="2">
        <v>12.8</v>
      </c>
      <c r="AA66" s="2">
        <v>11.3</v>
      </c>
      <c r="AB66" s="51">
        <v>10.7</v>
      </c>
      <c r="AC66" s="51">
        <v>14.6</v>
      </c>
      <c r="AD66" s="51">
        <v>8.6</v>
      </c>
    </row>
    <row r="67" spans="1:30">
      <c r="A67" s="2">
        <v>0.47899999999999998</v>
      </c>
      <c r="B67" s="2">
        <v>1.4850000000000001</v>
      </c>
      <c r="F67" s="2">
        <v>14.893000000000001</v>
      </c>
      <c r="G67" s="2">
        <v>8.86</v>
      </c>
      <c r="J67" s="2">
        <v>0.69</v>
      </c>
      <c r="K67" s="2">
        <v>0.94</v>
      </c>
      <c r="N67" s="2">
        <v>60</v>
      </c>
      <c r="O67" s="2">
        <v>9.3000000000000007</v>
      </c>
      <c r="P67" s="2">
        <v>8.4</v>
      </c>
      <c r="Q67" s="2">
        <v>10.199999999999999</v>
      </c>
      <c r="R67" s="2">
        <v>8.9</v>
      </c>
      <c r="S67" s="2">
        <v>8.3000000000000007</v>
      </c>
      <c r="T67" s="2">
        <v>7.5</v>
      </c>
      <c r="U67" s="2">
        <v>7.1</v>
      </c>
      <c r="V67" s="2">
        <v>8.6</v>
      </c>
      <c r="W67" s="2">
        <v>7.9</v>
      </c>
      <c r="X67" s="2">
        <v>6.2</v>
      </c>
      <c r="Y67" s="2">
        <v>8.5</v>
      </c>
      <c r="Z67" s="2">
        <v>7.5</v>
      </c>
      <c r="AA67" s="2">
        <v>7.7</v>
      </c>
      <c r="AB67" s="51">
        <v>8.1999999999999993</v>
      </c>
      <c r="AC67" s="51">
        <v>8</v>
      </c>
      <c r="AD67" s="51">
        <v>6.7</v>
      </c>
    </row>
    <row r="68" spans="1:30">
      <c r="A68" s="2">
        <v>0.19700000000000001</v>
      </c>
      <c r="B68" s="2">
        <v>0.65200000000000002</v>
      </c>
      <c r="F68" s="2">
        <v>9.0860000000000003</v>
      </c>
      <c r="G68" s="2">
        <v>7.585734574</v>
      </c>
      <c r="J68" s="2">
        <v>0.92</v>
      </c>
      <c r="K68" s="2">
        <v>1.25</v>
      </c>
      <c r="N68" s="2">
        <v>90</v>
      </c>
      <c r="O68" s="2">
        <v>8.6999999999999993</v>
      </c>
      <c r="P68" s="2">
        <v>7.2</v>
      </c>
      <c r="Q68" s="2">
        <v>7.5</v>
      </c>
      <c r="R68" s="2">
        <v>5.9</v>
      </c>
      <c r="S68" s="2">
        <v>6</v>
      </c>
      <c r="T68" s="2">
        <v>6.8</v>
      </c>
      <c r="U68" s="2">
        <v>6.6</v>
      </c>
      <c r="V68" s="2">
        <v>7.8</v>
      </c>
      <c r="W68" s="2">
        <v>6.5</v>
      </c>
      <c r="X68" s="2">
        <v>6.1</v>
      </c>
      <c r="Y68" s="2">
        <v>7.1</v>
      </c>
      <c r="Z68" s="2">
        <v>7.2</v>
      </c>
      <c r="AA68" s="2">
        <v>8.1999999999999993</v>
      </c>
      <c r="AB68" s="51">
        <v>8.6999999999999993</v>
      </c>
      <c r="AC68" s="51">
        <v>7.9</v>
      </c>
      <c r="AD68" s="51">
        <v>6.6</v>
      </c>
    </row>
    <row r="69" spans="1:30">
      <c r="A69" s="2">
        <v>0.57899999999999996</v>
      </c>
      <c r="B69" s="2">
        <v>0.42899999999999999</v>
      </c>
      <c r="F69" s="2">
        <v>5.9450000000000003</v>
      </c>
      <c r="G69" s="2">
        <v>8.4578515319999994</v>
      </c>
      <c r="J69" s="2">
        <v>0.88</v>
      </c>
      <c r="K69" s="2">
        <v>1.04</v>
      </c>
    </row>
    <row r="70" spans="1:30">
      <c r="A70" s="2">
        <v>0.91300000000000003</v>
      </c>
      <c r="B70" s="2">
        <v>0.28699999999999998</v>
      </c>
      <c r="F70" s="2">
        <v>7.851</v>
      </c>
      <c r="G70" s="2">
        <v>8.5744562519999992</v>
      </c>
      <c r="J70" s="2">
        <v>1.1499999999999999</v>
      </c>
      <c r="K70" s="2">
        <v>0.77</v>
      </c>
    </row>
    <row r="71" spans="1:30">
      <c r="A71" s="2">
        <v>0.32500000000000001</v>
      </c>
      <c r="B71" s="2">
        <v>1.2709999999999999</v>
      </c>
      <c r="F71" s="2">
        <v>10.237</v>
      </c>
      <c r="G71" s="2">
        <v>6.8519260519999996</v>
      </c>
      <c r="J71" s="2">
        <v>0.83</v>
      </c>
      <c r="K71" s="2">
        <v>0.97</v>
      </c>
    </row>
    <row r="72" spans="1:30">
      <c r="F72" s="2"/>
    </row>
  </sheetData>
  <mergeCells count="10">
    <mergeCell ref="B46:I46"/>
    <mergeCell ref="J46:Q46"/>
    <mergeCell ref="O63:U63"/>
    <mergeCell ref="W63:AD63"/>
    <mergeCell ref="B2:I2"/>
    <mergeCell ref="J2:Q2"/>
    <mergeCell ref="B18:G18"/>
    <mergeCell ref="H18:M18"/>
    <mergeCell ref="B35:J35"/>
    <mergeCell ref="K35:S3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E294-C6DB-AC46-A6F4-733C9F9A456B}">
  <dimension ref="A1:Q35"/>
  <sheetViews>
    <sheetView workbookViewId="0">
      <selection activeCell="P29" sqref="P29"/>
    </sheetView>
  </sheetViews>
  <sheetFormatPr baseColWidth="10" defaultRowHeight="19"/>
  <cols>
    <col min="1" max="16384" width="10.83203125" style="51"/>
  </cols>
  <sheetData>
    <row r="1" spans="1:17">
      <c r="A1" s="2" t="s">
        <v>279</v>
      </c>
      <c r="B1" s="2"/>
      <c r="C1" s="2"/>
      <c r="D1" s="2"/>
      <c r="E1" s="2"/>
      <c r="Q1" s="2"/>
    </row>
    <row r="2" spans="1:17">
      <c r="A2" s="2" t="s">
        <v>277</v>
      </c>
      <c r="B2" s="2"/>
      <c r="C2" s="2"/>
      <c r="D2" s="2"/>
      <c r="E2" s="2"/>
    </row>
    <row r="3" spans="1:17">
      <c r="A3" s="2" t="s">
        <v>278</v>
      </c>
      <c r="B3" s="2"/>
      <c r="C3" s="2"/>
      <c r="D3" s="2"/>
      <c r="E3" s="2"/>
    </row>
    <row r="5" spans="1:17">
      <c r="J5" s="2"/>
    </row>
    <row r="6" spans="1:17">
      <c r="A6" s="2" t="s">
        <v>269</v>
      </c>
    </row>
    <row r="7" spans="1:17">
      <c r="A7" s="109" t="s">
        <v>261</v>
      </c>
      <c r="B7" s="2">
        <v>1.27479452785207E-2</v>
      </c>
      <c r="C7" s="2">
        <v>1.55027496342238E-2</v>
      </c>
      <c r="D7" s="2">
        <v>1.38298353429259E-2</v>
      </c>
      <c r="E7" s="84"/>
      <c r="F7" s="84"/>
    </row>
    <row r="8" spans="1:17">
      <c r="A8" s="109" t="s">
        <v>262</v>
      </c>
      <c r="B8" s="2">
        <v>4.7105437470399997E-5</v>
      </c>
      <c r="C8" s="2">
        <v>1.1273934426340001E-4</v>
      </c>
      <c r="D8" s="2">
        <v>3.5622359985900002E-5</v>
      </c>
      <c r="E8" s="2"/>
      <c r="F8" s="2"/>
    </row>
    <row r="9" spans="1:17">
      <c r="A9" s="109" t="s">
        <v>263</v>
      </c>
      <c r="B9" s="2">
        <v>4.7105437470399997E-5</v>
      </c>
      <c r="C9" s="2">
        <v>1.1273934426340001E-4</v>
      </c>
      <c r="D9" s="2">
        <v>3.5622359985900002E-5</v>
      </c>
      <c r="E9" s="2"/>
      <c r="F9" s="2"/>
    </row>
    <row r="10" spans="1:17">
      <c r="A10" s="109" t="s">
        <v>264</v>
      </c>
      <c r="B10" s="2">
        <v>1.103031546645E-4</v>
      </c>
      <c r="C10" s="2">
        <v>6.1214962398800003E-5</v>
      </c>
      <c r="D10" s="2">
        <v>7.77042175933E-5</v>
      </c>
      <c r="E10" s="2"/>
      <c r="F10" s="2"/>
    </row>
    <row r="11" spans="1:17">
      <c r="A11" s="109" t="s">
        <v>265</v>
      </c>
      <c r="B11" s="2">
        <v>1.0799409109060301</v>
      </c>
      <c r="C11" s="2">
        <v>0.93082732294382897</v>
      </c>
      <c r="D11" s="2">
        <v>1.00955369935619</v>
      </c>
      <c r="E11" s="2"/>
      <c r="F11" s="2"/>
      <c r="H11" s="2"/>
    </row>
    <row r="12" spans="1:17">
      <c r="A12" s="109" t="s">
        <v>266</v>
      </c>
      <c r="B12" s="2">
        <v>0.17777112080336699</v>
      </c>
      <c r="C12" s="2">
        <v>8.3612848828429995E-2</v>
      </c>
      <c r="D12" s="2">
        <v>0.18767588028627999</v>
      </c>
      <c r="E12" s="2"/>
      <c r="F12" s="2"/>
    </row>
    <row r="13" spans="1:17">
      <c r="A13" s="109" t="s">
        <v>267</v>
      </c>
      <c r="B13" s="2">
        <v>2.15338957479092</v>
      </c>
      <c r="C13" s="2">
        <v>1.9994673463594901</v>
      </c>
      <c r="D13" s="2">
        <v>1.1304679039982</v>
      </c>
      <c r="E13" s="2"/>
      <c r="F13" s="2"/>
    </row>
    <row r="14" spans="1:17">
      <c r="A14" s="109" t="s">
        <v>268</v>
      </c>
      <c r="B14" s="2">
        <v>0.10181644011631</v>
      </c>
      <c r="C14" s="2">
        <v>0.16734291357487299</v>
      </c>
      <c r="D14" s="2">
        <v>0.17605972325885699</v>
      </c>
      <c r="E14" s="2"/>
      <c r="F14" s="2"/>
      <c r="I14" s="2"/>
    </row>
    <row r="15" spans="1:17">
      <c r="E15" s="2"/>
      <c r="F15" s="2"/>
    </row>
    <row r="16" spans="1:17">
      <c r="E16" s="2"/>
      <c r="F16" s="2"/>
    </row>
    <row r="17" spans="1:10">
      <c r="A17" s="6" t="s">
        <v>271</v>
      </c>
    </row>
    <row r="18" spans="1:10">
      <c r="A18" s="84"/>
      <c r="B18" s="2" t="s">
        <v>270</v>
      </c>
      <c r="C18" s="2"/>
      <c r="D18" s="2"/>
    </row>
    <row r="19" spans="1:10">
      <c r="A19" s="6" t="s">
        <v>261</v>
      </c>
      <c r="B19" s="2">
        <v>2.9495239999999998E-3</v>
      </c>
      <c r="C19" s="2">
        <v>2.5918600000000001E-3</v>
      </c>
      <c r="D19" s="2">
        <v>2.5337789999999999E-3</v>
      </c>
    </row>
    <row r="20" spans="1:10">
      <c r="A20" s="6" t="s">
        <v>262</v>
      </c>
      <c r="B20" s="2">
        <v>2.4991030000000001E-5</v>
      </c>
      <c r="C20" s="2">
        <v>1.9210219999999999E-5</v>
      </c>
      <c r="D20" s="2">
        <v>1.9550630000000001E-5</v>
      </c>
    </row>
    <row r="21" spans="1:10">
      <c r="A21" s="6" t="s">
        <v>263</v>
      </c>
      <c r="B21" s="2">
        <v>1.126796E-4</v>
      </c>
      <c r="C21" s="2">
        <v>7.0555299999999999E-5</v>
      </c>
      <c r="D21" s="2">
        <v>1.1910249999999999E-4</v>
      </c>
    </row>
    <row r="22" spans="1:10">
      <c r="A22" s="6" t="s">
        <v>264</v>
      </c>
      <c r="B22" s="2">
        <v>5.4491379999999997E-5</v>
      </c>
      <c r="C22" s="2">
        <v>8.1515290000000001E-5</v>
      </c>
      <c r="D22" s="2">
        <v>4.7046370000000002E-5</v>
      </c>
      <c r="J22" s="2"/>
    </row>
    <row r="23" spans="1:10">
      <c r="A23" s="6" t="s">
        <v>265</v>
      </c>
      <c r="B23" s="2">
        <v>2.616663E-2</v>
      </c>
      <c r="C23" s="2">
        <v>2.5867391999999999E-2</v>
      </c>
      <c r="D23" s="2">
        <v>2.65203E-2</v>
      </c>
    </row>
    <row r="24" spans="1:10">
      <c r="A24" s="6" t="s">
        <v>266</v>
      </c>
      <c r="B24" s="2">
        <v>5.8768860000000004E-4</v>
      </c>
      <c r="C24" s="2">
        <v>7.0232360000000002E-4</v>
      </c>
      <c r="D24" s="2">
        <v>5.7042799999999999E-4</v>
      </c>
    </row>
    <row r="25" spans="1:10">
      <c r="A25" s="6" t="s">
        <v>267</v>
      </c>
      <c r="B25" s="2">
        <v>8.2468449999999996E-4</v>
      </c>
      <c r="C25" s="2">
        <v>6.6340729999999997E-4</v>
      </c>
      <c r="D25" s="2">
        <v>8.6502659999999996E-4</v>
      </c>
    </row>
    <row r="26" spans="1:10">
      <c r="A26" s="6" t="s">
        <v>268</v>
      </c>
      <c r="B26" s="2">
        <v>5.2558809999999996E-3</v>
      </c>
      <c r="C26" s="2">
        <v>6.2241329999999997E-3</v>
      </c>
      <c r="D26" s="2">
        <v>5.6897450000000004E-3</v>
      </c>
    </row>
    <row r="28" spans="1:10">
      <c r="H28" s="2"/>
    </row>
    <row r="29" spans="1:10">
      <c r="A29" s="2" t="s">
        <v>260</v>
      </c>
    </row>
    <row r="30" spans="1:10">
      <c r="A30" s="84"/>
      <c r="B30" s="162" t="s">
        <v>258</v>
      </c>
      <c r="C30" s="162"/>
      <c r="D30" s="162"/>
      <c r="E30" s="162" t="s">
        <v>259</v>
      </c>
      <c r="F30" s="162"/>
      <c r="G30" s="162"/>
    </row>
    <row r="31" spans="1:10">
      <c r="A31" s="6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</row>
    <row r="32" spans="1:10">
      <c r="A32" s="6">
        <v>1</v>
      </c>
      <c r="B32" s="2">
        <v>126.8</v>
      </c>
      <c r="C32" s="2">
        <v>132.9</v>
      </c>
      <c r="D32" s="2">
        <v>122.7</v>
      </c>
      <c r="E32" s="2">
        <v>138.5</v>
      </c>
      <c r="F32" s="2">
        <v>163.19999999999999</v>
      </c>
      <c r="G32" s="2">
        <v>156.4</v>
      </c>
    </row>
    <row r="33" spans="1:7">
      <c r="A33" s="6">
        <v>10</v>
      </c>
      <c r="B33" s="2">
        <v>160.30000000000001</v>
      </c>
      <c r="C33" s="2">
        <v>139.5</v>
      </c>
      <c r="D33" s="2">
        <v>125.9</v>
      </c>
      <c r="E33" s="2">
        <v>190.3</v>
      </c>
      <c r="F33" s="2">
        <v>210.4</v>
      </c>
      <c r="G33" s="2">
        <v>253.4</v>
      </c>
    </row>
    <row r="34" spans="1:7">
      <c r="A34" s="6">
        <v>100</v>
      </c>
      <c r="B34" s="2">
        <v>280.7</v>
      </c>
      <c r="C34" s="2">
        <v>276.39999999999998</v>
      </c>
      <c r="D34" s="2">
        <v>273.39999999999998</v>
      </c>
      <c r="E34" s="2">
        <v>402.38</v>
      </c>
      <c r="F34" s="2">
        <v>340.5</v>
      </c>
      <c r="G34" s="2">
        <v>366.4</v>
      </c>
    </row>
    <row r="35" spans="1:7">
      <c r="A35" s="6">
        <v>1000</v>
      </c>
      <c r="B35" s="2">
        <v>469.2</v>
      </c>
      <c r="C35" s="2">
        <v>430.3</v>
      </c>
      <c r="D35" s="2">
        <v>445.5</v>
      </c>
      <c r="E35" s="2">
        <v>520.6</v>
      </c>
      <c r="F35" s="2">
        <v>570.29999999999995</v>
      </c>
      <c r="G35" s="2">
        <v>590.20000000000005</v>
      </c>
    </row>
  </sheetData>
  <mergeCells count="2">
    <mergeCell ref="B30:D30"/>
    <mergeCell ref="E30:G30"/>
  </mergeCells>
  <phoneticPr fontId="2" type="noConversion"/>
  <hyperlinks>
    <hyperlink ref="A1" r:id="rId1" display="https://gtexportal.org/home/testyourown" xr:uid="{F35C1F00-7283-4646-9A24-3CB692CF42A7}"/>
  </hyperlinks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4B58-7602-044F-83ED-570F60AACF45}">
  <dimension ref="A1"/>
  <sheetViews>
    <sheetView workbookViewId="0">
      <selection activeCell="L26" sqref="L26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160F-792A-AE4E-8857-6B2CCC98C04E}">
  <dimension ref="A1"/>
  <sheetViews>
    <sheetView tabSelected="1"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A006-D1B2-3E43-84BE-F520FEB936AE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A31A-F9B2-AA42-A506-5ACC704F5EFE}">
  <sheetPr codeName="Sheet5"/>
  <dimension ref="A1:O24"/>
  <sheetViews>
    <sheetView workbookViewId="0">
      <selection activeCell="D7" sqref="D7"/>
    </sheetView>
  </sheetViews>
  <sheetFormatPr baseColWidth="10" defaultRowHeight="16"/>
  <cols>
    <col min="1" max="1" width="17.6640625" customWidth="1"/>
    <col min="2" max="2" width="20.5" style="15" customWidth="1"/>
    <col min="3" max="10" width="10.83203125" style="15"/>
    <col min="11" max="11" width="14" style="15" customWidth="1"/>
    <col min="12" max="14" width="10.83203125" style="15"/>
    <col min="15" max="15" width="19" style="15" customWidth="1"/>
    <col min="16" max="16384" width="10.83203125" style="15"/>
  </cols>
  <sheetData>
    <row r="1" spans="1:15" ht="19">
      <c r="A1" s="11" t="s">
        <v>38</v>
      </c>
      <c r="B1" s="16" t="s">
        <v>37</v>
      </c>
      <c r="C1" s="16"/>
      <c r="D1" s="16"/>
      <c r="E1" s="16"/>
      <c r="F1" s="16"/>
      <c r="G1" s="16"/>
      <c r="H1" s="16"/>
      <c r="I1" s="16"/>
      <c r="J1" s="16"/>
      <c r="K1" s="16"/>
    </row>
    <row r="2" spans="1:15" ht="21">
      <c r="A2" s="7"/>
      <c r="B2" s="8" t="s">
        <v>39</v>
      </c>
      <c r="C2" s="8" t="s">
        <v>40</v>
      </c>
      <c r="D2" s="8" t="s">
        <v>41</v>
      </c>
      <c r="E2" s="8" t="s">
        <v>42</v>
      </c>
      <c r="F2" s="8" t="s">
        <v>43</v>
      </c>
      <c r="G2" s="9" t="s">
        <v>44</v>
      </c>
      <c r="H2" s="16"/>
      <c r="I2" s="16"/>
      <c r="J2" s="16"/>
      <c r="K2" s="16"/>
      <c r="L2" s="16"/>
      <c r="N2" s="16"/>
      <c r="O2" s="16"/>
    </row>
    <row r="3" spans="1:15" ht="19">
      <c r="A3" s="11" t="s">
        <v>15</v>
      </c>
      <c r="B3" s="4">
        <v>3.45</v>
      </c>
      <c r="C3" s="4">
        <v>2.36</v>
      </c>
      <c r="D3" s="4">
        <v>1.65</v>
      </c>
      <c r="E3" s="4">
        <v>1.39</v>
      </c>
      <c r="F3" s="4">
        <v>0.79</v>
      </c>
      <c r="G3" s="10">
        <v>0.36</v>
      </c>
      <c r="H3" s="4"/>
      <c r="I3" s="4"/>
      <c r="J3" s="4"/>
      <c r="K3" s="4"/>
      <c r="O3" s="4"/>
    </row>
    <row r="4" spans="1:15" ht="19">
      <c r="A4" s="11" t="s">
        <v>17</v>
      </c>
      <c r="B4" s="4">
        <v>3.47</v>
      </c>
      <c r="C4" s="4">
        <v>2.58</v>
      </c>
      <c r="D4" s="4">
        <v>1.58</v>
      </c>
      <c r="E4" s="4">
        <v>1.48</v>
      </c>
      <c r="F4" s="4">
        <v>0.75</v>
      </c>
      <c r="G4" s="10">
        <v>0.38</v>
      </c>
      <c r="H4" s="4"/>
      <c r="I4" s="4"/>
      <c r="J4" s="4"/>
      <c r="K4" s="4"/>
      <c r="L4" s="4"/>
      <c r="M4" s="4"/>
      <c r="N4" s="4"/>
      <c r="O4" s="4"/>
    </row>
    <row r="5" spans="1:15" ht="19">
      <c r="A5" s="11" t="s">
        <v>19</v>
      </c>
      <c r="B5" s="4">
        <v>3.3</v>
      </c>
      <c r="C5" s="4">
        <v>2.4500000000000002</v>
      </c>
      <c r="D5" s="4">
        <v>1.69</v>
      </c>
      <c r="E5" s="4">
        <v>1.54</v>
      </c>
      <c r="F5" s="4">
        <v>0.64</v>
      </c>
      <c r="G5" s="10">
        <v>0.33</v>
      </c>
      <c r="H5" s="4"/>
      <c r="I5" s="4"/>
      <c r="J5" s="4"/>
      <c r="K5" s="4"/>
      <c r="L5" s="4"/>
      <c r="M5" s="4"/>
      <c r="N5" s="4"/>
      <c r="O5" s="4"/>
    </row>
    <row r="6" spans="1:15" ht="19">
      <c r="A6" s="11" t="s">
        <v>12</v>
      </c>
      <c r="B6" s="4">
        <v>3.407</v>
      </c>
      <c r="C6" s="4">
        <v>2.4630000000000001</v>
      </c>
      <c r="D6" s="4">
        <v>1.64</v>
      </c>
      <c r="E6" s="4">
        <v>1.47</v>
      </c>
      <c r="F6" s="4">
        <v>0.72670000000000001</v>
      </c>
      <c r="G6" s="10">
        <v>0.35670000000000002</v>
      </c>
      <c r="H6"/>
    </row>
    <row r="7" spans="1:15" ht="19">
      <c r="A7" s="11" t="s">
        <v>13</v>
      </c>
      <c r="B7" s="4">
        <v>9.2920000000000003E-2</v>
      </c>
      <c r="C7" s="4">
        <v>0.1106</v>
      </c>
      <c r="D7" s="4">
        <v>5.568E-2</v>
      </c>
      <c r="E7" s="4">
        <v>7.5499999999999998E-2</v>
      </c>
      <c r="F7" s="4">
        <v>7.7670000000000003E-2</v>
      </c>
      <c r="G7" s="10">
        <v>2.5170000000000001E-2</v>
      </c>
      <c r="H7"/>
    </row>
    <row r="8" spans="1:15" ht="19">
      <c r="A8" s="12" t="s">
        <v>14</v>
      </c>
      <c r="B8" s="13">
        <v>5.364E-2</v>
      </c>
      <c r="C8" s="13">
        <v>6.386E-2</v>
      </c>
      <c r="D8" s="13">
        <v>3.2149999999999998E-2</v>
      </c>
      <c r="E8" s="13">
        <v>4.3589999999999997E-2</v>
      </c>
      <c r="F8" s="13">
        <v>4.4850000000000001E-2</v>
      </c>
      <c r="G8" s="14">
        <v>1.453E-2</v>
      </c>
      <c r="H8"/>
    </row>
    <row r="12" spans="1:15" ht="19">
      <c r="A12" s="1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/>
    </row>
    <row r="13" spans="1:15" ht="19">
      <c r="A13" s="6"/>
      <c r="D13" s="2"/>
      <c r="F13" s="2"/>
      <c r="G13" s="2"/>
      <c r="J13" s="2"/>
      <c r="M13" s="2"/>
      <c r="N13"/>
    </row>
    <row r="14" spans="1:15" ht="19">
      <c r="A14" s="6"/>
      <c r="D14" s="2"/>
      <c r="G14" s="2"/>
      <c r="J14" s="2"/>
      <c r="M14" s="2"/>
      <c r="N14"/>
    </row>
    <row r="24" spans="6:6" ht="19">
      <c r="F24" s="52"/>
    </row>
  </sheetData>
  <mergeCells count="4">
    <mergeCell ref="B12:D12"/>
    <mergeCell ref="E12:G12"/>
    <mergeCell ref="H12:J12"/>
    <mergeCell ref="K12:M1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18E8-B913-D048-B432-4FCB3C953456}">
  <sheetPr codeName="Sheet6"/>
  <dimension ref="A1:I26"/>
  <sheetViews>
    <sheetView zoomScale="102" workbookViewId="0"/>
  </sheetViews>
  <sheetFormatPr baseColWidth="10" defaultRowHeight="16"/>
  <cols>
    <col min="7" max="7" width="15" customWidth="1"/>
    <col min="8" max="8" width="18" customWidth="1"/>
  </cols>
  <sheetData>
    <row r="1" spans="1:9" ht="21">
      <c r="A1" s="2" t="s">
        <v>182</v>
      </c>
      <c r="B1" s="2" t="s">
        <v>48</v>
      </c>
      <c r="C1" s="94"/>
      <c r="D1" s="94"/>
      <c r="E1" s="94"/>
      <c r="F1" s="94"/>
      <c r="G1" s="94"/>
      <c r="H1" s="94"/>
    </row>
    <row r="2" spans="1:9" ht="19">
      <c r="A2" s="88" t="s">
        <v>49</v>
      </c>
      <c r="B2" s="161" t="s">
        <v>45</v>
      </c>
      <c r="C2" s="161"/>
      <c r="D2" s="161"/>
      <c r="E2" s="161"/>
      <c r="F2" s="25" t="s">
        <v>12</v>
      </c>
      <c r="G2" s="25" t="s">
        <v>13</v>
      </c>
      <c r="H2" s="26" t="s">
        <v>14</v>
      </c>
    </row>
    <row r="3" spans="1:9" ht="19">
      <c r="A3" s="23">
        <v>0.01</v>
      </c>
      <c r="B3" s="4">
        <v>0.123236</v>
      </c>
      <c r="C3" s="4">
        <v>0.124588</v>
      </c>
      <c r="D3" s="4">
        <v>0.14419299999999999</v>
      </c>
      <c r="E3" s="4">
        <v>0.108969</v>
      </c>
      <c r="F3" s="4">
        <f t="shared" ref="F3:F8" si="0">AVERAGE(B3:E3)</f>
        <v>0.12524649999999998</v>
      </c>
      <c r="G3" s="4">
        <f t="shared" ref="G3:G8" si="1">STDEV(B3:E3)</f>
        <v>1.4472993251800629E-2</v>
      </c>
      <c r="H3" s="10">
        <f t="shared" ref="H3:H8" si="2">G3/SQRT(COUNT(B3:E3))</f>
        <v>7.2364966259003145E-3</v>
      </c>
    </row>
    <row r="4" spans="1:9" ht="19">
      <c r="A4" s="23">
        <v>0.05</v>
      </c>
      <c r="B4" s="4">
        <v>0.62533099999999997</v>
      </c>
      <c r="C4" s="4">
        <v>0.62304099999999996</v>
      </c>
      <c r="D4" s="4">
        <v>0.757637</v>
      </c>
      <c r="E4" s="4">
        <v>0.79036300000000004</v>
      </c>
      <c r="F4" s="4">
        <f t="shared" si="0"/>
        <v>0.69909299999999996</v>
      </c>
      <c r="G4" s="4">
        <f t="shared" si="1"/>
        <v>8.7525905087199263E-2</v>
      </c>
      <c r="H4" s="10">
        <f t="shared" si="2"/>
        <v>4.3762952543599631E-2</v>
      </c>
    </row>
    <row r="5" spans="1:9" ht="19">
      <c r="A5" s="23">
        <v>0.1</v>
      </c>
      <c r="B5" s="4">
        <v>1.4252530000000001</v>
      </c>
      <c r="C5" s="4">
        <v>1.6070930000000001</v>
      </c>
      <c r="D5" s="4">
        <v>1.1691959999999999</v>
      </c>
      <c r="E5" s="4">
        <v>1.145232</v>
      </c>
      <c r="F5" s="4">
        <f t="shared" si="0"/>
        <v>1.3366935</v>
      </c>
      <c r="G5" s="4">
        <f t="shared" si="1"/>
        <v>0.22035697790101189</v>
      </c>
      <c r="H5" s="10">
        <f t="shared" si="2"/>
        <v>0.11017848895050594</v>
      </c>
    </row>
    <row r="6" spans="1:9" ht="19">
      <c r="A6" s="23">
        <v>0.2</v>
      </c>
      <c r="B6" s="4">
        <v>2.727951</v>
      </c>
      <c r="C6" s="4">
        <v>2.524797</v>
      </c>
      <c r="D6" s="4">
        <v>2.1433040000000001</v>
      </c>
      <c r="E6" s="4">
        <v>2.0788280000000001</v>
      </c>
      <c r="F6" s="4">
        <f t="shared" si="0"/>
        <v>2.3687200000000002</v>
      </c>
      <c r="G6" s="4">
        <f t="shared" si="1"/>
        <v>0.30997671203387617</v>
      </c>
      <c r="H6" s="10">
        <f t="shared" si="2"/>
        <v>0.15498835601693808</v>
      </c>
    </row>
    <row r="7" spans="1:9" ht="19">
      <c r="A7" s="23">
        <v>0.5</v>
      </c>
      <c r="B7" s="4">
        <v>3.4239999999999999</v>
      </c>
      <c r="C7" s="4">
        <v>3.1213850000000001</v>
      </c>
      <c r="D7" s="4">
        <v>2.5226419999999998</v>
      </c>
      <c r="E7" s="4">
        <v>2.5957059999999998</v>
      </c>
      <c r="F7" s="4">
        <f t="shared" si="0"/>
        <v>2.9159332499999997</v>
      </c>
      <c r="G7" s="4">
        <f t="shared" si="1"/>
        <v>0.43110932217662018</v>
      </c>
      <c r="H7" s="10">
        <f t="shared" si="2"/>
        <v>0.21555466108831009</v>
      </c>
    </row>
    <row r="8" spans="1:9" ht="19">
      <c r="A8" s="24">
        <v>2</v>
      </c>
      <c r="B8" s="13">
        <v>4.4900969999999996</v>
      </c>
      <c r="C8" s="13">
        <v>3.9211119999999999</v>
      </c>
      <c r="D8" s="13">
        <v>4.780189</v>
      </c>
      <c r="E8" s="13">
        <v>4.5462470000000001</v>
      </c>
      <c r="F8" s="13">
        <f t="shared" si="0"/>
        <v>4.4344112500000001</v>
      </c>
      <c r="G8" s="13">
        <f t="shared" si="1"/>
        <v>0.36453006742780036</v>
      </c>
      <c r="H8" s="14">
        <f t="shared" si="2"/>
        <v>0.18226503371390018</v>
      </c>
    </row>
    <row r="11" spans="1:9" ht="19">
      <c r="A11" s="20" t="s">
        <v>49</v>
      </c>
      <c r="B11" s="161" t="s">
        <v>46</v>
      </c>
      <c r="C11" s="161"/>
      <c r="D11" s="161"/>
      <c r="E11" s="161"/>
      <c r="F11" s="25" t="s">
        <v>12</v>
      </c>
      <c r="G11" s="25" t="s">
        <v>13</v>
      </c>
      <c r="H11" s="26" t="s">
        <v>14</v>
      </c>
    </row>
    <row r="12" spans="1:9" ht="19">
      <c r="A12" s="23">
        <v>0.01</v>
      </c>
      <c r="B12" s="4">
        <v>0.12636649999999999</v>
      </c>
      <c r="C12" s="4">
        <v>0.13987250000000001</v>
      </c>
      <c r="D12" s="4">
        <v>0.1053615</v>
      </c>
      <c r="E12" s="4">
        <v>0.21759000000000001</v>
      </c>
      <c r="F12" s="4">
        <f>AVERAGE(B12:E12)</f>
        <v>0.14729762499999999</v>
      </c>
      <c r="G12" s="4">
        <f>STDEV(B12:E12)</f>
        <v>4.8965637741132675E-2</v>
      </c>
      <c r="H12" s="10">
        <f>G12/SQRT(COUNT(B12:E12))</f>
        <v>2.4482818870566338E-2</v>
      </c>
      <c r="I12" s="15"/>
    </row>
    <row r="13" spans="1:9" ht="19">
      <c r="A13" s="23">
        <v>0.05</v>
      </c>
      <c r="B13" s="4">
        <v>0.4153695</v>
      </c>
      <c r="C13" s="4">
        <v>0.88257099999999999</v>
      </c>
      <c r="D13" s="4">
        <v>0.64337699999999998</v>
      </c>
      <c r="E13" s="4">
        <v>1.4983900000000001</v>
      </c>
      <c r="F13" s="4">
        <f>AVERAGE(B13:E13)</f>
        <v>0.85992687499999998</v>
      </c>
      <c r="G13" s="4">
        <f>STDEV(B13:E13)</f>
        <v>0.46643078315050773</v>
      </c>
      <c r="H13" s="10">
        <f>G13/SQRT(COUNT(B13:E13))</f>
        <v>0.23321539157525387</v>
      </c>
    </row>
    <row r="14" spans="1:9" ht="19">
      <c r="A14" s="23">
        <v>0.1</v>
      </c>
      <c r="B14" s="4">
        <v>1.0690774999999999</v>
      </c>
      <c r="C14" s="102">
        <v>1.18533</v>
      </c>
      <c r="D14" s="4">
        <v>1.3183927</v>
      </c>
      <c r="E14" s="4"/>
      <c r="F14" s="4">
        <f>AVERAGE(B14:E14)</f>
        <v>1.1909334</v>
      </c>
      <c r="G14" s="4">
        <f>STDEV(B14:E14)</f>
        <v>0.1247520172439308</v>
      </c>
      <c r="H14" s="10">
        <f>G14/SQRT(COUNT(B14:E14))</f>
        <v>7.2025610737732282E-2</v>
      </c>
    </row>
    <row r="15" spans="1:9" ht="19">
      <c r="A15" s="23">
        <v>0.2</v>
      </c>
      <c r="B15" s="4">
        <v>1.8834226999999999</v>
      </c>
      <c r="C15" s="4">
        <v>1.6106501</v>
      </c>
      <c r="D15" s="4">
        <v>3.5147575500000001</v>
      </c>
      <c r="F15" s="4">
        <f>AVERAGE(B15:D15)</f>
        <v>2.3362767833333336</v>
      </c>
      <c r="G15" s="4">
        <f>STDEV(B15:D15)</f>
        <v>1.0296668931650321</v>
      </c>
      <c r="H15" s="10">
        <f>G15/SQRT(COUNT(B15:D15))</f>
        <v>0.59447845794447696</v>
      </c>
    </row>
    <row r="16" spans="1:9" ht="19">
      <c r="A16" s="23">
        <v>0.5</v>
      </c>
      <c r="B16" s="4">
        <v>4.2366834999999998</v>
      </c>
      <c r="C16" s="4">
        <v>3.3860475000000001</v>
      </c>
      <c r="D16" s="4">
        <v>4.62296</v>
      </c>
      <c r="E16" s="4"/>
      <c r="F16" s="4">
        <f>AVERAGE(B16:E16)</f>
        <v>4.0818970000000006</v>
      </c>
      <c r="G16" s="4">
        <f>STDEV(B16:E16)</f>
        <v>0.632816939249217</v>
      </c>
      <c r="H16" s="10">
        <f>G16/SQRT(COUNT(B16:E16))</f>
        <v>0.36535703022329052</v>
      </c>
    </row>
    <row r="17" spans="1:8" ht="19">
      <c r="A17" s="24">
        <v>2</v>
      </c>
      <c r="B17" s="13">
        <v>6.1247290000000003</v>
      </c>
      <c r="C17" s="13">
        <v>6.2546780000000002</v>
      </c>
      <c r="D17" s="13">
        <v>5.6339170000000003</v>
      </c>
      <c r="E17" s="5"/>
      <c r="F17" s="13">
        <f>AVERAGE(B17:D17)</f>
        <v>6.0044413333333333</v>
      </c>
      <c r="G17" s="13">
        <f>STDEV(B17:D17)</f>
        <v>0.32739562740564099</v>
      </c>
      <c r="H17" s="14">
        <f>G17/SQRT(COUNT(B17:D17))</f>
        <v>0.18902195361415325</v>
      </c>
    </row>
    <row r="20" spans="1:8" ht="19">
      <c r="A20" s="20" t="s">
        <v>49</v>
      </c>
      <c r="B20" s="161" t="s">
        <v>47</v>
      </c>
      <c r="C20" s="161"/>
      <c r="D20" s="161"/>
      <c r="E20" s="161"/>
      <c r="F20" s="25" t="s">
        <v>12</v>
      </c>
      <c r="G20" s="25" t="s">
        <v>13</v>
      </c>
      <c r="H20" s="26" t="s">
        <v>14</v>
      </c>
    </row>
    <row r="21" spans="1:8" ht="19">
      <c r="A21" s="23">
        <v>0.01</v>
      </c>
      <c r="B21" s="4">
        <v>1.0409E-2</v>
      </c>
      <c r="C21" s="4">
        <v>9.1559999999999992E-3</v>
      </c>
      <c r="D21" s="4">
        <v>1.1302E-2</v>
      </c>
      <c r="E21" s="4">
        <v>1.2815999999999999E-2</v>
      </c>
      <c r="F21" s="4">
        <f t="shared" ref="F21:F26" si="3">AVERAGE(B21:E21)</f>
        <v>1.092075E-2</v>
      </c>
      <c r="G21" s="4">
        <f t="shared" ref="G21:G26" si="4">STDEV(B21:E21)</f>
        <v>1.5398652267866388E-3</v>
      </c>
      <c r="H21" s="10">
        <f t="shared" ref="H21:H26" si="5">G21/SQRT(COUNT(B21:E21))</f>
        <v>7.699326133933194E-4</v>
      </c>
    </row>
    <row r="22" spans="1:8" ht="19">
      <c r="A22" s="23">
        <v>0.05</v>
      </c>
      <c r="B22" s="4">
        <v>6.5277000000000002E-2</v>
      </c>
      <c r="C22" s="4">
        <v>5.1069000000000003E-2</v>
      </c>
      <c r="D22" s="4">
        <v>5.7978000000000002E-2</v>
      </c>
      <c r="E22" s="53">
        <v>7.7100000000000002E-2</v>
      </c>
      <c r="F22" s="4">
        <f t="shared" si="3"/>
        <v>6.2855999999999995E-2</v>
      </c>
      <c r="G22" s="4">
        <f t="shared" si="4"/>
        <v>1.1127758534403988E-2</v>
      </c>
      <c r="H22" s="10">
        <f t="shared" si="5"/>
        <v>5.5638792672019939E-3</v>
      </c>
    </row>
    <row r="23" spans="1:8" ht="19">
      <c r="A23" s="23">
        <v>0.1</v>
      </c>
      <c r="B23" s="4">
        <v>0.15851599999999999</v>
      </c>
      <c r="C23" s="4">
        <v>9.2449000000000003E-2</v>
      </c>
      <c r="D23" s="4">
        <v>0.10931200000000001</v>
      </c>
      <c r="E23" s="4">
        <v>0.12735099999999999</v>
      </c>
      <c r="F23" s="4">
        <f t="shared" si="3"/>
        <v>0.121907</v>
      </c>
      <c r="G23" s="4">
        <f t="shared" si="4"/>
        <v>2.8262246938274338E-2</v>
      </c>
      <c r="H23" s="10">
        <f t="shared" si="5"/>
        <v>1.4131123469137169E-2</v>
      </c>
    </row>
    <row r="24" spans="1:8" ht="19">
      <c r="A24" s="23">
        <v>0.2</v>
      </c>
      <c r="B24" s="4">
        <v>0.305728</v>
      </c>
      <c r="C24" s="4">
        <v>0.234154</v>
      </c>
      <c r="D24" s="4">
        <v>0.165021</v>
      </c>
      <c r="E24" s="4">
        <v>0.312834</v>
      </c>
      <c r="F24" s="4">
        <f t="shared" si="3"/>
        <v>0.25443424999999997</v>
      </c>
      <c r="G24" s="4">
        <f t="shared" si="4"/>
        <v>6.9396439401336343E-2</v>
      </c>
      <c r="H24" s="10">
        <f t="shared" si="5"/>
        <v>3.4698219700668172E-2</v>
      </c>
    </row>
    <row r="25" spans="1:8" ht="19">
      <c r="A25" s="23">
        <v>0.5</v>
      </c>
      <c r="B25" s="4">
        <v>0.43936999999999998</v>
      </c>
      <c r="C25" s="4">
        <v>0.36586999999999997</v>
      </c>
      <c r="D25" s="4">
        <v>0.420545</v>
      </c>
      <c r="E25" s="4">
        <v>0.49866500000000002</v>
      </c>
      <c r="F25" s="4">
        <f t="shared" si="3"/>
        <v>0.43111250000000001</v>
      </c>
      <c r="G25" s="4">
        <f t="shared" si="4"/>
        <v>5.4771593686873829E-2</v>
      </c>
      <c r="H25" s="10">
        <f t="shared" si="5"/>
        <v>2.7385796843436915E-2</v>
      </c>
    </row>
    <row r="26" spans="1:8" ht="19">
      <c r="A26" s="24">
        <v>2</v>
      </c>
      <c r="B26" s="13">
        <v>1.0561039999999999</v>
      </c>
      <c r="C26" s="13">
        <v>0.87536499999999995</v>
      </c>
      <c r="D26" s="13">
        <v>1.267517</v>
      </c>
      <c r="E26" s="13">
        <v>1.3745069999999999</v>
      </c>
      <c r="F26" s="13">
        <f t="shared" si="3"/>
        <v>1.1433732499999998</v>
      </c>
      <c r="G26" s="13">
        <f t="shared" si="4"/>
        <v>0.22232020834579364</v>
      </c>
      <c r="H26" s="14">
        <f t="shared" si="5"/>
        <v>0.11116010417289682</v>
      </c>
    </row>
  </sheetData>
  <mergeCells count="3">
    <mergeCell ref="B2:E2"/>
    <mergeCell ref="B11:E11"/>
    <mergeCell ref="B20:E2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A883-E21D-7F4D-B62A-AA2A497A0D81}">
  <sheetPr codeName="Sheet7"/>
  <dimension ref="A1:O22"/>
  <sheetViews>
    <sheetView zoomScale="97" zoomScaleNormal="97" workbookViewId="0"/>
  </sheetViews>
  <sheetFormatPr baseColWidth="10" defaultRowHeight="16"/>
  <sheetData>
    <row r="1" spans="1:15" ht="21">
      <c r="A1" s="51" t="s">
        <v>183</v>
      </c>
      <c r="B1" s="51" t="s">
        <v>168</v>
      </c>
    </row>
    <row r="2" spans="1:15" ht="19" customHeight="1">
      <c r="A2" s="81"/>
      <c r="B2" s="163" t="s">
        <v>161</v>
      </c>
      <c r="C2" s="163"/>
      <c r="D2" s="163"/>
      <c r="E2" s="25" t="s">
        <v>12</v>
      </c>
      <c r="F2" s="25" t="s">
        <v>13</v>
      </c>
      <c r="G2" s="26" t="s">
        <v>14</v>
      </c>
      <c r="H2" s="164" t="s">
        <v>167</v>
      </c>
      <c r="I2" s="161"/>
      <c r="J2" s="161"/>
      <c r="K2" s="25" t="s">
        <v>12</v>
      </c>
      <c r="L2" s="25" t="s">
        <v>13</v>
      </c>
      <c r="M2" s="26" t="s">
        <v>14</v>
      </c>
      <c r="N2" s="21"/>
      <c r="O2" s="55" t="s">
        <v>73</v>
      </c>
    </row>
    <row r="3" spans="1:15" ht="19">
      <c r="A3" s="11" t="s">
        <v>0</v>
      </c>
      <c r="B3" s="4">
        <v>0.223</v>
      </c>
      <c r="C3" s="4">
        <v>0.23599999999999999</v>
      </c>
      <c r="D3" s="4">
        <v>0.254</v>
      </c>
      <c r="E3" s="4">
        <f>AVERAGE(B3:D3)</f>
        <v>0.23766666666666666</v>
      </c>
      <c r="F3" s="4">
        <f>STDEV(B3:D3)</f>
        <v>1.556705923844749E-2</v>
      </c>
      <c r="G3" s="10">
        <f>F3/SQRT(COUNT(B3:D3))</f>
        <v>8.987645841808509E-3</v>
      </c>
      <c r="H3" s="23">
        <v>6.6299999999999998E-2</v>
      </c>
      <c r="I3" s="4">
        <v>4.7800000000000002E-2</v>
      </c>
      <c r="J3" s="4">
        <v>3.49E-2</v>
      </c>
      <c r="K3" s="4">
        <f>AVERAGE(H3:J3)</f>
        <v>4.9666666666666671E-2</v>
      </c>
      <c r="L3" s="4">
        <f>STDEV(H3:J3)</f>
        <v>1.5783007740393869E-2</v>
      </c>
      <c r="M3" s="4">
        <f>L3/SQRT(COUNT(H3:J3))</f>
        <v>9.1123237675383474E-3</v>
      </c>
      <c r="N3" s="4">
        <f>_xlfn.T.TEST(B3:D3,H3:J3,2,2)</f>
        <v>1.2500032137729956E-4</v>
      </c>
      <c r="O3" s="56" t="s">
        <v>78</v>
      </c>
    </row>
    <row r="4" spans="1:15" ht="19">
      <c r="A4" s="12" t="s">
        <v>1</v>
      </c>
      <c r="B4" s="13">
        <v>0.18568340999999999</v>
      </c>
      <c r="C4" s="13">
        <v>0.20743038999999999</v>
      </c>
      <c r="D4" s="13">
        <v>0.22944143</v>
      </c>
      <c r="E4" s="13">
        <f>AVERAGE(B4:D4)</f>
        <v>0.20751840999999996</v>
      </c>
      <c r="F4" s="13">
        <f>STDEV(B4:D4)</f>
        <v>2.1879142789890105E-2</v>
      </c>
      <c r="G4" s="14">
        <f>F4/SQRT(COUNT(B4:D4))</f>
        <v>1.2631928979381313E-2</v>
      </c>
      <c r="H4" s="24">
        <v>0.16220000000000001</v>
      </c>
      <c r="I4" s="13">
        <v>0.1139</v>
      </c>
      <c r="J4" s="13">
        <v>0.22209999999999999</v>
      </c>
      <c r="K4" s="13">
        <f>AVERAGE(H4:J4)</f>
        <v>0.16606666666666667</v>
      </c>
      <c r="L4" s="13">
        <f>STDEV(H4:J4)</f>
        <v>5.4203536170007748E-2</v>
      </c>
      <c r="M4" s="13">
        <f>L4/SQRT(COUNT(H4:J4))</f>
        <v>3.1294426198783594E-2</v>
      </c>
      <c r="N4" s="13">
        <f>_xlfn.T.TEST(B4:D4,H4:J4,2,2)</f>
        <v>0.28666926986911812</v>
      </c>
      <c r="O4" s="14" t="s">
        <v>76</v>
      </c>
    </row>
    <row r="13" spans="1:15" ht="19">
      <c r="M13" s="4"/>
    </row>
    <row r="22" spans="5:5" ht="19">
      <c r="E22" s="51"/>
    </row>
  </sheetData>
  <mergeCells count="2">
    <mergeCell ref="B2:D2"/>
    <mergeCell ref="H2:J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54E3-0CD5-3A44-B6D8-C042200513C8}">
  <dimension ref="A1:T32"/>
  <sheetViews>
    <sheetView workbookViewId="0">
      <selection activeCell="M23" sqref="M23"/>
    </sheetView>
  </sheetViews>
  <sheetFormatPr baseColWidth="10" defaultRowHeight="16"/>
  <cols>
    <col min="9" max="9" width="11.33203125" bestFit="1" customWidth="1"/>
    <col min="21" max="21" width="13.33203125" bestFit="1" customWidth="1"/>
  </cols>
  <sheetData>
    <row r="1" spans="1:20" ht="19">
      <c r="A1" s="51" t="s">
        <v>184</v>
      </c>
      <c r="B1" s="51" t="s">
        <v>169</v>
      </c>
    </row>
    <row r="2" spans="1:20" ht="19">
      <c r="A2" s="81"/>
      <c r="B2" s="161" t="s">
        <v>67</v>
      </c>
      <c r="C2" s="161"/>
      <c r="D2" s="161"/>
      <c r="E2" s="161"/>
      <c r="F2" s="161"/>
      <c r="G2" s="161"/>
      <c r="H2" s="25" t="s">
        <v>12</v>
      </c>
      <c r="I2" s="25" t="s">
        <v>13</v>
      </c>
      <c r="J2" s="26" t="s">
        <v>14</v>
      </c>
      <c r="K2" s="161" t="s">
        <v>58</v>
      </c>
      <c r="L2" s="161"/>
      <c r="M2" s="161"/>
      <c r="N2" s="161"/>
      <c r="O2" s="161"/>
      <c r="P2" s="161"/>
      <c r="Q2" s="25" t="s">
        <v>12</v>
      </c>
      <c r="R2" s="25" t="s">
        <v>13</v>
      </c>
      <c r="S2" s="25" t="s">
        <v>14</v>
      </c>
      <c r="T2" s="26" t="s">
        <v>73</v>
      </c>
    </row>
    <row r="3" spans="1:20" ht="19">
      <c r="A3" s="11" t="s">
        <v>0</v>
      </c>
      <c r="B3" s="4">
        <v>0.36744311000000002</v>
      </c>
      <c r="C3" s="4">
        <v>0.34602589</v>
      </c>
      <c r="D3" s="4">
        <v>0.30846880999999998</v>
      </c>
      <c r="E3" s="4">
        <v>0.32650752999999999</v>
      </c>
      <c r="F3" s="4">
        <v>0.29813172999999998</v>
      </c>
      <c r="G3" s="4">
        <v>0.32626748</v>
      </c>
      <c r="H3" s="4">
        <f>AVERAGE(B3:G3)</f>
        <v>0.32880742499999999</v>
      </c>
      <c r="I3" s="4">
        <f>STDEV(B3:G3)</f>
        <v>2.5122062231595372E-2</v>
      </c>
      <c r="J3" s="10">
        <f>I3/SQRT(COUNT(B3:G3))</f>
        <v>1.025603895897559E-2</v>
      </c>
      <c r="K3" s="4">
        <v>3.3632860000000001E-2</v>
      </c>
      <c r="L3" s="4">
        <v>4.005628E-2</v>
      </c>
      <c r="M3" s="4">
        <v>0.10220066</v>
      </c>
      <c r="N3" s="4">
        <v>5.0081000000000001E-2</v>
      </c>
      <c r="O3" s="4">
        <v>0.10530806</v>
      </c>
      <c r="P3" s="4">
        <v>0.19767409</v>
      </c>
      <c r="Q3" s="4">
        <f>AVERAGE(K3:P3)</f>
        <v>8.8158824999999996E-2</v>
      </c>
      <c r="R3" s="4">
        <f>STDEV(K3:P3)</f>
        <v>6.2002772697132759E-2</v>
      </c>
      <c r="S3" s="4">
        <f>R3/SQRT(COUNT(K3:P3))</f>
        <v>2.531252595762393E-2</v>
      </c>
      <c r="T3" s="10" t="s">
        <v>170</v>
      </c>
    </row>
    <row r="4" spans="1:20" ht="19">
      <c r="A4" s="12" t="s">
        <v>1</v>
      </c>
      <c r="B4" s="13">
        <v>0.45568341000000001</v>
      </c>
      <c r="C4" s="13">
        <v>0.18743039</v>
      </c>
      <c r="D4" s="13">
        <v>0.25944142999999997</v>
      </c>
      <c r="E4" s="13">
        <v>0.26247368999999998</v>
      </c>
      <c r="F4" s="13">
        <v>0.17732059</v>
      </c>
      <c r="G4" s="13">
        <v>0.38297619999999999</v>
      </c>
      <c r="H4" s="13">
        <f>AVERAGE(B4:G4)</f>
        <v>0.28755428499999997</v>
      </c>
      <c r="I4" s="13">
        <f>STDEV(B4:G4)</f>
        <v>0.11042497476627454</v>
      </c>
      <c r="J4" s="14">
        <f>I4/SQRT(COUNT(B4:G4))</f>
        <v>4.5080807172846793E-2</v>
      </c>
      <c r="K4" s="13">
        <v>0.16275722000000001</v>
      </c>
      <c r="L4" s="13">
        <v>4.930242E-2</v>
      </c>
      <c r="M4" s="13">
        <v>2.693866E-2</v>
      </c>
      <c r="N4" s="13">
        <v>0.19302015</v>
      </c>
      <c r="O4" s="13">
        <v>5.4041699999999998E-2</v>
      </c>
      <c r="P4" s="13">
        <v>0.11721463999999999</v>
      </c>
      <c r="Q4" s="13">
        <f>AVERAGE(K4:P4)</f>
        <v>0.10054579833333334</v>
      </c>
      <c r="R4" s="13">
        <f>STDEV(K4:P4)</f>
        <v>6.7684773447058949E-2</v>
      </c>
      <c r="S4" s="13">
        <f>R4/SQRT(COUNT(K4:P4))</f>
        <v>2.7632193050195687E-2</v>
      </c>
      <c r="T4" s="14" t="s">
        <v>171</v>
      </c>
    </row>
    <row r="21" spans="5:12" ht="19">
      <c r="E21" s="51"/>
    </row>
    <row r="32" spans="5:12" ht="19">
      <c r="L32" s="51"/>
    </row>
  </sheetData>
  <mergeCells count="2">
    <mergeCell ref="B2:G2"/>
    <mergeCell ref="K2:P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3233-A8A2-AF47-B2AE-B5AFD0FD9B3B}">
  <dimension ref="A1:N40"/>
  <sheetViews>
    <sheetView topLeftCell="A3" workbookViewId="0">
      <selection activeCell="J40" sqref="J40"/>
    </sheetView>
  </sheetViews>
  <sheetFormatPr baseColWidth="10" defaultRowHeight="19"/>
  <cols>
    <col min="1" max="1" width="15.1640625" style="51" customWidth="1"/>
    <col min="2" max="12" width="10.83203125" style="51"/>
    <col min="13" max="13" width="13.83203125" style="51" customWidth="1"/>
    <col min="14" max="14" width="13.33203125" style="51" bestFit="1" customWidth="1"/>
    <col min="15" max="16384" width="10.83203125" style="51"/>
  </cols>
  <sheetData>
    <row r="1" spans="1:13">
      <c r="A1" s="51" t="s">
        <v>185</v>
      </c>
      <c r="B1" s="51" t="s">
        <v>173</v>
      </c>
    </row>
    <row r="4" spans="1:13">
      <c r="A4" s="51" t="s">
        <v>77</v>
      </c>
      <c r="B4" s="51" t="s">
        <v>176</v>
      </c>
    </row>
    <row r="5" spans="1:13">
      <c r="A5" s="165" t="s">
        <v>67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</row>
    <row r="6" spans="1:13">
      <c r="A6" s="63" t="s">
        <v>51</v>
      </c>
      <c r="B6" s="99">
        <v>1</v>
      </c>
      <c r="C6" s="99">
        <v>2</v>
      </c>
      <c r="D6" s="99">
        <v>3</v>
      </c>
      <c r="E6" s="99">
        <v>4</v>
      </c>
      <c r="F6" s="99">
        <v>5</v>
      </c>
      <c r="G6" s="99">
        <v>6</v>
      </c>
      <c r="H6" s="99">
        <v>7</v>
      </c>
      <c r="I6" s="99">
        <v>8</v>
      </c>
      <c r="J6" s="25" t="s">
        <v>12</v>
      </c>
      <c r="K6" s="25" t="s">
        <v>13</v>
      </c>
      <c r="L6" s="26" t="s">
        <v>14</v>
      </c>
    </row>
    <row r="7" spans="1:13">
      <c r="A7" s="95">
        <v>0</v>
      </c>
      <c r="B7" s="96">
        <v>36.5</v>
      </c>
      <c r="C7" s="96">
        <v>36.5</v>
      </c>
      <c r="D7" s="96">
        <v>36.200000000000003</v>
      </c>
      <c r="E7" s="96">
        <v>36.299999999999997</v>
      </c>
      <c r="F7" s="96">
        <v>36.4</v>
      </c>
      <c r="G7" s="96">
        <v>36.1</v>
      </c>
      <c r="H7" s="96">
        <v>36.5</v>
      </c>
      <c r="I7" s="96">
        <v>36.6</v>
      </c>
      <c r="J7" s="96">
        <v>36.387500000000003</v>
      </c>
      <c r="K7" s="96">
        <v>0.17268882005337943</v>
      </c>
      <c r="L7" s="56">
        <v>6.1054717847424021E-2</v>
      </c>
    </row>
    <row r="8" spans="1:13">
      <c r="A8" s="95">
        <v>20</v>
      </c>
      <c r="B8" s="96">
        <v>36.700000000000003</v>
      </c>
      <c r="C8" s="96">
        <v>36.9</v>
      </c>
      <c r="D8" s="96">
        <v>36.6</v>
      </c>
      <c r="E8" s="96">
        <v>36.700000000000003</v>
      </c>
      <c r="F8" s="96">
        <v>36</v>
      </c>
      <c r="G8" s="96">
        <v>36.799999999999997</v>
      </c>
      <c r="H8" s="96">
        <v>36.9</v>
      </c>
      <c r="I8" s="96">
        <v>36.700000000000003</v>
      </c>
      <c r="J8" s="96">
        <v>36.662499999999994</v>
      </c>
      <c r="K8" s="96">
        <v>0.28753881725529018</v>
      </c>
      <c r="L8" s="56">
        <v>0.10166032376778757</v>
      </c>
    </row>
    <row r="9" spans="1:13">
      <c r="A9" s="95">
        <v>40</v>
      </c>
      <c r="B9" s="52">
        <v>37.200000000000003</v>
      </c>
      <c r="C9" s="52">
        <v>37.1</v>
      </c>
      <c r="D9" s="52">
        <v>36.9</v>
      </c>
      <c r="E9" s="52">
        <v>37</v>
      </c>
      <c r="F9" s="52">
        <v>37.299999999999997</v>
      </c>
      <c r="G9" s="52">
        <v>37.299999999999997</v>
      </c>
      <c r="H9" s="52">
        <v>37.200000000000003</v>
      </c>
      <c r="I9" s="52">
        <v>37.299999999999997</v>
      </c>
      <c r="J9" s="52">
        <v>37.162500000000001</v>
      </c>
      <c r="K9" s="96">
        <v>0.15059406173077089</v>
      </c>
      <c r="L9" s="56">
        <v>5.324304112812682E-2</v>
      </c>
    </row>
    <row r="10" spans="1:13">
      <c r="A10" s="95">
        <v>60</v>
      </c>
      <c r="B10" s="52">
        <v>37.299999999999997</v>
      </c>
      <c r="C10" s="52">
        <v>37.4</v>
      </c>
      <c r="D10" s="52">
        <v>37</v>
      </c>
      <c r="E10" s="52">
        <v>37.1</v>
      </c>
      <c r="F10" s="52">
        <v>37</v>
      </c>
      <c r="G10" s="52">
        <v>37.200000000000003</v>
      </c>
      <c r="H10" s="52">
        <v>37.5</v>
      </c>
      <c r="I10" s="52">
        <v>37.700000000000003</v>
      </c>
      <c r="J10" s="52">
        <v>37.274999999999999</v>
      </c>
      <c r="K10" s="96">
        <v>0.24928469095164524</v>
      </c>
      <c r="L10" s="56">
        <v>8.8135447708950557E-2</v>
      </c>
    </row>
    <row r="11" spans="1:13">
      <c r="A11" s="95">
        <v>120</v>
      </c>
      <c r="B11" s="52">
        <v>36.4</v>
      </c>
      <c r="C11" s="52">
        <v>37.200000000000003</v>
      </c>
      <c r="D11" s="52">
        <v>37</v>
      </c>
      <c r="E11" s="52">
        <v>37.299999999999997</v>
      </c>
      <c r="F11" s="52">
        <v>36.5</v>
      </c>
      <c r="G11" s="52">
        <v>36.5</v>
      </c>
      <c r="H11" s="52">
        <v>36.700000000000003</v>
      </c>
      <c r="I11" s="52">
        <v>37</v>
      </c>
      <c r="J11" s="52">
        <v>36.824999999999996</v>
      </c>
      <c r="K11" s="96">
        <v>0.34537764010675948</v>
      </c>
      <c r="L11" s="56">
        <v>0.12210943569484826</v>
      </c>
    </row>
    <row r="12" spans="1:13">
      <c r="A12" s="97">
        <v>240</v>
      </c>
      <c r="B12" s="98">
        <v>36</v>
      </c>
      <c r="C12" s="98">
        <v>36.200000000000003</v>
      </c>
      <c r="D12" s="98">
        <v>36.1</v>
      </c>
      <c r="E12" s="98">
        <v>36</v>
      </c>
      <c r="F12" s="98">
        <v>36.200000000000003</v>
      </c>
      <c r="G12" s="98">
        <v>36.1</v>
      </c>
      <c r="H12" s="98">
        <v>36.5</v>
      </c>
      <c r="I12" s="98">
        <v>36.6</v>
      </c>
      <c r="J12" s="98">
        <v>36.212499999999999</v>
      </c>
      <c r="K12" s="98">
        <v>0.22320714274285361</v>
      </c>
      <c r="L12" s="57">
        <v>7.8915642121372725E-2</v>
      </c>
    </row>
    <row r="14" spans="1:13">
      <c r="A14" s="165" t="s">
        <v>58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1:13">
      <c r="A15" s="63" t="s">
        <v>51</v>
      </c>
      <c r="B15" s="62">
        <v>1</v>
      </c>
      <c r="C15" s="62">
        <v>2</v>
      </c>
      <c r="D15" s="62">
        <v>3</v>
      </c>
      <c r="E15" s="62">
        <v>4</v>
      </c>
      <c r="F15" s="62">
        <v>5</v>
      </c>
      <c r="G15" s="62">
        <v>6</v>
      </c>
      <c r="H15" s="62">
        <v>7</v>
      </c>
      <c r="I15" s="62">
        <v>8</v>
      </c>
      <c r="J15" s="62" t="s">
        <v>12</v>
      </c>
      <c r="K15" s="62" t="s">
        <v>13</v>
      </c>
      <c r="L15" s="25" t="s">
        <v>14</v>
      </c>
      <c r="M15" s="55" t="s">
        <v>73</v>
      </c>
    </row>
    <row r="16" spans="1:13">
      <c r="A16" s="100">
        <v>0</v>
      </c>
      <c r="B16" s="52">
        <v>35.700000000000003</v>
      </c>
      <c r="C16" s="52">
        <v>36.200000000000003</v>
      </c>
      <c r="D16" s="52">
        <v>36.5</v>
      </c>
      <c r="E16" s="52">
        <v>37</v>
      </c>
      <c r="F16" s="52">
        <v>36.6</v>
      </c>
      <c r="G16" s="52">
        <v>36.5</v>
      </c>
      <c r="H16" s="52">
        <v>36.200000000000003</v>
      </c>
      <c r="I16" s="52">
        <v>36.700000000000003</v>
      </c>
      <c r="J16" s="52">
        <v>36.487499999999997</v>
      </c>
      <c r="K16" s="52">
        <v>0.51668586753876367</v>
      </c>
      <c r="L16" s="52">
        <v>0.18267604033995702</v>
      </c>
      <c r="M16" s="56" t="s">
        <v>76</v>
      </c>
    </row>
    <row r="17" spans="1:14">
      <c r="A17" s="100">
        <v>20</v>
      </c>
      <c r="B17" s="52">
        <v>36.700000000000003</v>
      </c>
      <c r="C17" s="52">
        <v>37.200000000000003</v>
      </c>
      <c r="D17" s="52">
        <v>37.299999999999997</v>
      </c>
      <c r="E17" s="52">
        <v>36.799999999999997</v>
      </c>
      <c r="F17" s="52">
        <v>37.4</v>
      </c>
      <c r="G17" s="52">
        <v>36.700000000000003</v>
      </c>
      <c r="H17" s="52">
        <v>36.4</v>
      </c>
      <c r="I17" s="52">
        <v>37.299999999999997</v>
      </c>
      <c r="J17" s="52">
        <v>36.975000000000001</v>
      </c>
      <c r="K17" s="52">
        <v>0.36936238496708196</v>
      </c>
      <c r="L17" s="52">
        <v>0.13058932356272987</v>
      </c>
      <c r="M17" s="56" t="s">
        <v>76</v>
      </c>
    </row>
    <row r="18" spans="1:14">
      <c r="A18" s="100">
        <v>40</v>
      </c>
      <c r="B18" s="52">
        <v>37.4</v>
      </c>
      <c r="C18" s="52">
        <v>37.700000000000003</v>
      </c>
      <c r="D18" s="52">
        <v>37.799999999999997</v>
      </c>
      <c r="E18" s="52">
        <v>37.200000000000003</v>
      </c>
      <c r="F18" s="52">
        <v>37.9</v>
      </c>
      <c r="G18" s="52">
        <v>37.200000000000003</v>
      </c>
      <c r="H18" s="52">
        <v>37</v>
      </c>
      <c r="I18" s="52">
        <v>37.4</v>
      </c>
      <c r="J18" s="52">
        <v>37.449999999999996</v>
      </c>
      <c r="K18" s="52">
        <v>0.32071349029490825</v>
      </c>
      <c r="L18" s="52">
        <v>0.11338934190276781</v>
      </c>
      <c r="M18" s="56" t="s">
        <v>74</v>
      </c>
    </row>
    <row r="19" spans="1:14">
      <c r="A19" s="100">
        <v>60</v>
      </c>
      <c r="B19" s="52">
        <v>37.5</v>
      </c>
      <c r="C19" s="52">
        <v>37.799999999999997</v>
      </c>
      <c r="D19" s="52">
        <v>37.799999999999997</v>
      </c>
      <c r="E19" s="52">
        <v>37.700000000000003</v>
      </c>
      <c r="F19" s="52">
        <v>37.799999999999997</v>
      </c>
      <c r="G19" s="52">
        <v>37.6</v>
      </c>
      <c r="H19" s="52">
        <v>37</v>
      </c>
      <c r="I19" s="52">
        <v>37.5</v>
      </c>
      <c r="J19" s="52">
        <v>37.587500000000006</v>
      </c>
      <c r="K19" s="52">
        <v>0.26958963523950807</v>
      </c>
      <c r="L19" s="52">
        <v>9.5314329607731993E-2</v>
      </c>
      <c r="M19" s="56" t="s">
        <v>74</v>
      </c>
    </row>
    <row r="20" spans="1:14">
      <c r="A20" s="100">
        <v>120</v>
      </c>
      <c r="B20" s="52">
        <v>37.799999999999997</v>
      </c>
      <c r="C20" s="52">
        <v>38.1</v>
      </c>
      <c r="D20" s="52">
        <v>37.6</v>
      </c>
      <c r="E20" s="52">
        <v>37.799999999999997</v>
      </c>
      <c r="F20" s="52">
        <v>37.9</v>
      </c>
      <c r="G20" s="52">
        <v>37.700000000000003</v>
      </c>
      <c r="H20" s="52">
        <v>37.5</v>
      </c>
      <c r="I20" s="52">
        <v>37.799999999999997</v>
      </c>
      <c r="J20" s="52">
        <v>37.775000000000006</v>
      </c>
      <c r="K20" s="52">
        <v>0.18322507626258056</v>
      </c>
      <c r="L20" s="52">
        <v>6.4779846954346507E-2</v>
      </c>
      <c r="M20" s="56" t="s">
        <v>78</v>
      </c>
    </row>
    <row r="21" spans="1:14">
      <c r="A21" s="101">
        <v>240</v>
      </c>
      <c r="B21" s="68">
        <v>37.700000000000003</v>
      </c>
      <c r="C21" s="68">
        <v>37.9</v>
      </c>
      <c r="D21" s="68">
        <v>38</v>
      </c>
      <c r="E21" s="68">
        <v>37.9</v>
      </c>
      <c r="F21" s="68">
        <v>37.9</v>
      </c>
      <c r="G21" s="68">
        <v>37.799999999999997</v>
      </c>
      <c r="H21" s="68">
        <v>37.5</v>
      </c>
      <c r="I21" s="68">
        <v>37.9</v>
      </c>
      <c r="J21" s="68">
        <v>37.824999999999996</v>
      </c>
      <c r="K21" s="68">
        <v>0.15811388300841833</v>
      </c>
      <c r="L21" s="68">
        <v>5.5901699437494512E-2</v>
      </c>
      <c r="M21" s="57" t="s">
        <v>78</v>
      </c>
    </row>
    <row r="22" spans="1:14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4">
      <c r="A24" s="51" t="s">
        <v>177</v>
      </c>
      <c r="B24" s="51" t="s">
        <v>174</v>
      </c>
    </row>
    <row r="25" spans="1:14">
      <c r="A25" s="63" t="s">
        <v>51</v>
      </c>
      <c r="B25" s="62">
        <v>1</v>
      </c>
      <c r="C25" s="62">
        <v>2</v>
      </c>
      <c r="D25" s="62">
        <v>3</v>
      </c>
      <c r="E25" s="62">
        <v>4</v>
      </c>
      <c r="F25" s="62">
        <v>5</v>
      </c>
      <c r="G25" s="62">
        <v>6</v>
      </c>
      <c r="H25" s="62">
        <v>7</v>
      </c>
      <c r="I25" s="62">
        <v>8</v>
      </c>
      <c r="J25" s="62" t="s">
        <v>12</v>
      </c>
      <c r="K25" s="62" t="s">
        <v>13</v>
      </c>
      <c r="L25" s="25" t="s">
        <v>14</v>
      </c>
      <c r="M25" s="55" t="s">
        <v>73</v>
      </c>
    </row>
    <row r="26" spans="1:14">
      <c r="A26" s="100" t="s">
        <v>67</v>
      </c>
      <c r="B26" s="52">
        <v>37.299999999999997</v>
      </c>
      <c r="C26" s="52">
        <v>37.4</v>
      </c>
      <c r="D26" s="52">
        <v>37</v>
      </c>
      <c r="E26" s="52">
        <v>37.299999999999997</v>
      </c>
      <c r="F26" s="52">
        <v>37.299999999999997</v>
      </c>
      <c r="G26" s="52">
        <v>37.299999999999997</v>
      </c>
      <c r="H26" s="52">
        <v>37.5</v>
      </c>
      <c r="I26" s="52">
        <v>37.700000000000003</v>
      </c>
      <c r="J26" s="52">
        <f>AVERAGE(B26:I26)</f>
        <v>37.35</v>
      </c>
      <c r="K26" s="52">
        <f>STDEV(B26:I26)</f>
        <v>0.20000000000000107</v>
      </c>
      <c r="L26" s="52">
        <f>K26/SQRT(COUNT(B26:I26))</f>
        <v>7.0710678118655126E-2</v>
      </c>
      <c r="M26" s="56"/>
    </row>
    <row r="27" spans="1:14">
      <c r="A27" s="101" t="s">
        <v>58</v>
      </c>
      <c r="B27" s="68">
        <v>37.799999999999997</v>
      </c>
      <c r="C27" s="68">
        <v>38.1</v>
      </c>
      <c r="D27" s="68">
        <v>38</v>
      </c>
      <c r="E27" s="68">
        <v>37.9</v>
      </c>
      <c r="F27" s="68">
        <v>37.9</v>
      </c>
      <c r="G27" s="68">
        <v>37.799999999999997</v>
      </c>
      <c r="H27" s="68">
        <v>37.5</v>
      </c>
      <c r="I27" s="68">
        <v>37.9</v>
      </c>
      <c r="J27" s="68">
        <f>AVERAGE(B27:I27)</f>
        <v>37.862499999999997</v>
      </c>
      <c r="K27" s="68">
        <f>STDEV(B27:I27)</f>
        <v>0.17677669529663731</v>
      </c>
      <c r="L27" s="68">
        <f>K27/SQRT(COUNT(B27:I27))</f>
        <v>6.2500000000000153E-2</v>
      </c>
      <c r="M27" s="57" t="s">
        <v>78</v>
      </c>
    </row>
    <row r="28" spans="1:14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1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4">
      <c r="A30" s="51" t="s">
        <v>178</v>
      </c>
      <c r="B30" s="51" t="s">
        <v>175</v>
      </c>
      <c r="K30" s="52"/>
      <c r="L30" s="52"/>
    </row>
    <row r="31" spans="1:14">
      <c r="A31" s="63" t="s">
        <v>51</v>
      </c>
      <c r="B31" s="62">
        <v>1</v>
      </c>
      <c r="C31" s="62">
        <v>2</v>
      </c>
      <c r="D31" s="62">
        <v>3</v>
      </c>
      <c r="E31" s="62">
        <v>4</v>
      </c>
      <c r="F31" s="62">
        <v>5</v>
      </c>
      <c r="G31" s="62">
        <v>6</v>
      </c>
      <c r="H31" s="62">
        <v>7</v>
      </c>
      <c r="I31" s="62">
        <v>8</v>
      </c>
      <c r="J31" s="62" t="s">
        <v>12</v>
      </c>
      <c r="K31" s="62" t="s">
        <v>13</v>
      </c>
      <c r="L31" s="25" t="s">
        <v>14</v>
      </c>
      <c r="M31" s="55" t="s">
        <v>73</v>
      </c>
    </row>
    <row r="32" spans="1:14">
      <c r="A32" s="100" t="s">
        <v>67</v>
      </c>
      <c r="B32" s="52">
        <f>B10-B7</f>
        <v>0.79999999999999716</v>
      </c>
      <c r="C32" s="52">
        <f>C10-C7</f>
        <v>0.89999999999999858</v>
      </c>
      <c r="D32" s="52">
        <f>D10-D7</f>
        <v>0.79999999999999716</v>
      </c>
      <c r="E32" s="52">
        <f>E11-E7</f>
        <v>1</v>
      </c>
      <c r="F32" s="52">
        <f>F9-F7</f>
        <v>0.89999999999999858</v>
      </c>
      <c r="G32" s="52">
        <f>G9-G7</f>
        <v>1.1999999999999957</v>
      </c>
      <c r="H32" s="52">
        <f>H10-H7</f>
        <v>1</v>
      </c>
      <c r="I32" s="52">
        <f>I10-I7</f>
        <v>1.1000000000000014</v>
      </c>
      <c r="J32" s="52">
        <f>AVERAGE(B32:I32)</f>
        <v>0.96249999999999858</v>
      </c>
      <c r="K32" s="52">
        <f>STDEV(B32:I32)</f>
        <v>0.14078859531733584</v>
      </c>
      <c r="L32" s="52">
        <f>K32/SQRT(COUNT(B32:I32))</f>
        <v>4.9776285231308386E-2</v>
      </c>
      <c r="M32" s="56"/>
      <c r="N32" s="52"/>
    </row>
    <row r="33" spans="1:14">
      <c r="A33" s="101" t="s">
        <v>58</v>
      </c>
      <c r="B33" s="68">
        <f>B20-B16</f>
        <v>2.0999999999999943</v>
      </c>
      <c r="C33" s="68">
        <f>C27-C16</f>
        <v>1.8999999999999986</v>
      </c>
      <c r="D33" s="68">
        <f t="shared" ref="D33:I33" si="0">D27-D16</f>
        <v>1.5</v>
      </c>
      <c r="E33" s="68">
        <f t="shared" si="0"/>
        <v>0.89999999999999858</v>
      </c>
      <c r="F33" s="68">
        <f t="shared" si="0"/>
        <v>1.2999999999999972</v>
      </c>
      <c r="G33" s="68">
        <f t="shared" si="0"/>
        <v>1.2999999999999972</v>
      </c>
      <c r="H33" s="68">
        <f t="shared" si="0"/>
        <v>1.2999999999999972</v>
      </c>
      <c r="I33" s="68">
        <f t="shared" si="0"/>
        <v>1.1999999999999957</v>
      </c>
      <c r="J33" s="68">
        <f>AVERAGE(B33:I33)</f>
        <v>1.4374999999999973</v>
      </c>
      <c r="K33" s="68">
        <f>STDEV(B33:I33)</f>
        <v>0.38890872965260048</v>
      </c>
      <c r="L33" s="68">
        <f>K33/SQRT(COUNT(B33:I33))</f>
        <v>0.13749999999999976</v>
      </c>
      <c r="M33" s="57" t="s">
        <v>74</v>
      </c>
      <c r="N33" s="52"/>
    </row>
    <row r="34" spans="1:14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</row>
    <row r="35" spans="1:1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7" spans="1:14">
      <c r="I37" s="52"/>
      <c r="J37" s="52"/>
      <c r="L37" s="52"/>
      <c r="M37" s="52"/>
    </row>
    <row r="38" spans="1:14">
      <c r="H38" s="52"/>
      <c r="I38" s="52"/>
      <c r="J38" s="52"/>
      <c r="L38" s="52"/>
      <c r="M38" s="52"/>
    </row>
    <row r="39" spans="1:14">
      <c r="H39" s="52"/>
      <c r="I39" s="52"/>
      <c r="J39" s="52"/>
      <c r="L39" s="52"/>
      <c r="M39" s="52"/>
    </row>
    <row r="40" spans="1:14">
      <c r="H40" s="52"/>
      <c r="I40" s="52"/>
    </row>
  </sheetData>
  <mergeCells count="2">
    <mergeCell ref="A14:M14"/>
    <mergeCell ref="A5:L5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49</vt:i4>
      </vt:variant>
      <vt:variant>
        <vt:lpstr>命名范围</vt:lpstr>
      </vt:variant>
      <vt:variant>
        <vt:i4>2</vt:i4>
      </vt:variant>
    </vt:vector>
  </HeadingPairs>
  <TitlesOfParts>
    <vt:vector size="51" baseType="lpstr">
      <vt:lpstr>Fig 1A</vt:lpstr>
      <vt:lpstr>Fig 1B</vt:lpstr>
      <vt:lpstr>Fig 1C</vt:lpstr>
      <vt:lpstr>Fig 1D</vt:lpstr>
      <vt:lpstr>Fig 1F</vt:lpstr>
      <vt:lpstr>Fig 1G</vt:lpstr>
      <vt:lpstr>Fig 1I</vt:lpstr>
      <vt:lpstr>Fig 1J</vt:lpstr>
      <vt:lpstr>Fig 2A-2C</vt:lpstr>
      <vt:lpstr>Fig 2E</vt:lpstr>
      <vt:lpstr>Fig 2F</vt:lpstr>
      <vt:lpstr>Fig 2G</vt:lpstr>
      <vt:lpstr>Fig 2H</vt:lpstr>
      <vt:lpstr>Fig 2I</vt:lpstr>
      <vt:lpstr>Fig 2J</vt:lpstr>
      <vt:lpstr>Fig 3A</vt:lpstr>
      <vt:lpstr>Fig 3D</vt:lpstr>
      <vt:lpstr>Fig 3E</vt:lpstr>
      <vt:lpstr>Fig 3H</vt:lpstr>
      <vt:lpstr>Fig 4A</vt:lpstr>
      <vt:lpstr>Fig 4E-4G</vt:lpstr>
      <vt:lpstr>Fig 4H</vt:lpstr>
      <vt:lpstr>Fig 4I</vt:lpstr>
      <vt:lpstr>Fig 4J</vt:lpstr>
      <vt:lpstr>Fig 5B</vt:lpstr>
      <vt:lpstr>Fig 5C</vt:lpstr>
      <vt:lpstr>Fig 5E</vt:lpstr>
      <vt:lpstr>Fig 5F</vt:lpstr>
      <vt:lpstr>Fig 5G</vt:lpstr>
      <vt:lpstr>Fig 5I</vt:lpstr>
      <vt:lpstr>Fig 5L</vt:lpstr>
      <vt:lpstr>Fig 5N</vt:lpstr>
      <vt:lpstr>Fig 6A</vt:lpstr>
      <vt:lpstr>Fig 6B</vt:lpstr>
      <vt:lpstr>Fig 6C</vt:lpstr>
      <vt:lpstr>Fig 6D</vt:lpstr>
      <vt:lpstr>Fig 6E</vt:lpstr>
      <vt:lpstr>Fig 6G</vt:lpstr>
      <vt:lpstr>Fig S1</vt:lpstr>
      <vt:lpstr>Fig S2</vt:lpstr>
      <vt:lpstr>Fig S3</vt:lpstr>
      <vt:lpstr>Fig S4</vt:lpstr>
      <vt:lpstr>Fig S5</vt:lpstr>
      <vt:lpstr>Fig S6</vt:lpstr>
      <vt:lpstr>Fig S7</vt:lpstr>
      <vt:lpstr>Fig S8</vt:lpstr>
      <vt:lpstr>Sheet1</vt:lpstr>
      <vt:lpstr>Sheet2</vt:lpstr>
      <vt:lpstr>Sheet3</vt:lpstr>
      <vt:lpstr>'Fig 6A'!OLE_LINK21</vt:lpstr>
      <vt:lpstr>'Fig S5'!OLE_LINK5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wenxin</dc:creator>
  <cp:lastModifiedBy>song wenxin</cp:lastModifiedBy>
  <cp:lastPrinted>2018-10-10T11:03:36Z</cp:lastPrinted>
  <dcterms:created xsi:type="dcterms:W3CDTF">2018-10-02T02:55:18Z</dcterms:created>
  <dcterms:modified xsi:type="dcterms:W3CDTF">2018-12-02T11:43:10Z</dcterms:modified>
</cp:coreProperties>
</file>