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TITAN\Desktop\"/>
    </mc:Choice>
  </mc:AlternateContent>
  <xr:revisionPtr revIDLastSave="0" documentId="13_ncr:1_{ED1465F3-EEF7-497D-AF7C-BDCDDE2B9077}" xr6:coauthVersionLast="38" xr6:coauthVersionMax="38" xr10:uidLastSave="{00000000-0000-0000-0000-000000000000}"/>
  <bookViews>
    <workbookView xWindow="0" yWindow="0" windowWidth="23040" windowHeight="8778" activeTab="2" xr2:uid="{00000000-000D-0000-FFFF-FFFF00000000}"/>
  </bookViews>
  <sheets>
    <sheet name="Kickstarter Info" sheetId="1" r:id="rId1"/>
    <sheet name="Pivot Category" sheetId="2" r:id="rId2"/>
    <sheet name="Pivot Sub-Category" sheetId="4" r:id="rId3"/>
    <sheet name="Pivot Date" sheetId="5" r:id="rId4"/>
    <sheet name="Bonus" sheetId="6" r:id="rId5"/>
  </sheets>
  <definedNames>
    <definedName name="_xlnm._FilterDatabase" localSheetId="0" hidden="1">'Kickstarter Info'!$A$1:$R$4116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D13" i="6"/>
  <c r="C13" i="6"/>
  <c r="D12" i="6"/>
  <c r="C12" i="6"/>
  <c r="D11" i="6"/>
  <c r="C11" i="6"/>
  <c r="D10" i="6"/>
  <c r="H10" i="6" s="1"/>
  <c r="C10" i="6"/>
  <c r="D8" i="6"/>
  <c r="D9" i="6"/>
  <c r="C9" i="6"/>
  <c r="C8" i="6"/>
  <c r="D7" i="6"/>
  <c r="C7" i="6"/>
  <c r="D6" i="6"/>
  <c r="H6" i="6" s="1"/>
  <c r="C6" i="6"/>
  <c r="D5" i="6"/>
  <c r="C5" i="6"/>
  <c r="D4" i="6"/>
  <c r="C4" i="6"/>
  <c r="D3" i="6"/>
  <c r="C3" i="6"/>
  <c r="D2" i="6"/>
  <c r="C2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E6" i="6" s="1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6" l="1"/>
  <c r="G7" i="6"/>
  <c r="H3" i="6"/>
  <c r="H7" i="6"/>
  <c r="G8" i="6"/>
  <c r="G9" i="6"/>
  <c r="F12" i="6"/>
  <c r="H9" i="6"/>
  <c r="F5" i="6"/>
  <c r="H8" i="6"/>
  <c r="G6" i="6"/>
  <c r="G10" i="6"/>
  <c r="E13" i="6"/>
  <c r="H13" i="6" s="1"/>
  <c r="E5" i="6"/>
  <c r="G5" i="6" s="1"/>
  <c r="F10" i="6"/>
  <c r="E12" i="6"/>
  <c r="G12" i="6" s="1"/>
  <c r="E4" i="6"/>
  <c r="H4" i="6" s="1"/>
  <c r="F9" i="6"/>
  <c r="E11" i="6"/>
  <c r="G11" i="6" s="1"/>
  <c r="E3" i="6"/>
  <c r="G3" i="6" s="1"/>
  <c r="F8" i="6"/>
  <c r="E2" i="6"/>
  <c r="G2" i="6" s="1"/>
  <c r="F7" i="6"/>
  <c r="F6" i="6"/>
  <c r="F2" i="6" l="1"/>
  <c r="F4" i="6"/>
  <c r="G4" i="6"/>
  <c r="H5" i="6"/>
  <c r="H12" i="6"/>
  <c r="H11" i="6"/>
  <c r="F13" i="6"/>
  <c r="G13" i="6"/>
  <c r="F11" i="6"/>
  <c r="F3" i="6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<sst xmlns="http://schemas.openxmlformats.org/spreadsheetml/2006/main" count="33048" uniqueCount="8399">
  <si>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</si>
  <si>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</si>
  <si>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</si>
  <si>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</si>
  <si>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</si>
  <si>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</si>
  <si>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</si>
  <si>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</si>
  <si>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</si>
  <si>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</si>
  <si>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</si>
  <si>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</si>
  <si>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</si>
  <si>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</si>
  <si>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</si>
  <si>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</si>
  <si>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</si>
  <si>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</si>
  <si>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</si>
  <si>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</si>
  <si>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</si>
  <si>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</si>
  <si>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</si>
  <si>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</si>
  <si>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</si>
  <si>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</si>
  <si>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</si>
  <si>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</si>
  <si>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</si>
  <si>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</si>
  <si>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</si>
  <si>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</si>
  <si>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</si>
  <si>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</si>
  <si>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</si>
  <si>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</si>
  <si>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</si>
  <si>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</si>
  <si>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</si>
  <si>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</si>
  <si>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</si>
  <si>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</si>
  <si>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</si>
  <si>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</si>
  <si>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</si>
  <si>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</si>
  <si>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</si>
  <si>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</si>
  <si>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</si>
  <si>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</si>
  <si>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</si>
  <si>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</si>
  <si>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</si>
  <si>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</si>
  <si>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</si>
  <si>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</si>
  <si>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</si>
  <si>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</si>
  <si>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</si>
  <si>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</si>
  <si>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</si>
  <si>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</si>
  <si>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</si>
  <si>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</si>
  <si>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</si>
  <si>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</si>
  <si>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</si>
  <si>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</si>
  <si>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</si>
  <si>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</si>
  <si>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</si>
  <si>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</si>
  <si>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</si>
  <si>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</si>
  <si>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</si>
  <si>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</si>
  <si>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</si>
  <si>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</si>
  <si>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</si>
  <si>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</si>
  <si>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</si>
  <si>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</si>
  <si>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</si>
  <si>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</si>
  <si>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</si>
  <si>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</si>
  <si>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</si>
  <si>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</si>
  <si>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</si>
  <si>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</si>
  <si>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</si>
  <si>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</si>
  <si>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</si>
  <si>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</si>
  <si>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</si>
  <si>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</si>
  <si>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</si>
  <si>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</si>
  <si>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</si>
  <si>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</si>
  <si>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</si>
  <si>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</si>
  <si>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</si>
  <si>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</si>
  <si>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</si>
  <si>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</si>
  <si>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</si>
  <si>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</si>
  <si>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</si>
  <si>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</si>
  <si>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</si>
  <si>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</si>
  <si>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</si>
  <si>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</si>
  <si>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</si>
  <si>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</si>
  <si>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</si>
  <si>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</si>
  <si>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</si>
  <si>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</si>
  <si>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</si>
  <si>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</si>
  <si>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</si>
  <si>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</si>
  <si>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</si>
  <si>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</si>
  <si>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</si>
  <si>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</si>
  <si>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</si>
  <si>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</si>
  <si>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</si>
  <si>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</si>
  <si>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</si>
  <si>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</si>
  <si>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</si>
  <si>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</si>
  <si>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</si>
  <si>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</si>
  <si>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</si>
  <si>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</si>
  <si>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</si>
  <si>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</si>
  <si>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</si>
  <si>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</si>
  <si>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</si>
  <si>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</si>
  <si>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</si>
  <si>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</si>
  <si>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</si>
  <si>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</si>
  <si>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</si>
  <si>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</si>
  <si>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</si>
  <si>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</si>
  <si>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</si>
  <si>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</si>
  <si>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</si>
  <si>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</si>
  <si>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</si>
  <si>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</si>
  <si>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</si>
  <si>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</si>
  <si>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</si>
  <si>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</si>
  <si>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</si>
  <si>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</si>
  <si>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</si>
  <si>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</si>
  <si>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</si>
  <si>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</si>
  <si>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</si>
  <si>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</si>
  <si>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</si>
  <si>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</si>
  <si>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</si>
  <si>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</si>
  <si>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</si>
  <si>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</si>
  <si>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</si>
  <si>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</si>
  <si>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</si>
  <si>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</si>
  <si>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</si>
  <si>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</si>
  <si>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</si>
  <si>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</si>
  <si>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</si>
  <si>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</si>
  <si>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</si>
  <si>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</si>
  <si>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</si>
  <si>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</si>
  <si>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</si>
  <si>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</si>
  <si>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</si>
  <si>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</si>
  <si>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</si>
  <si>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</si>
  <si>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</si>
  <si>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</si>
  <si>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</si>
  <si>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</si>
  <si>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</si>
  <si>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</si>
  <si>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</si>
  <si>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</si>
  <si>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</si>
  <si>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</si>
  <si>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</si>
  <si>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</si>
  <si>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</si>
  <si>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</si>
  <si>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</si>
  <si>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</si>
  <si>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</si>
  <si>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</si>
  <si>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</si>
  <si>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</si>
  <si>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</si>
  <si>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</si>
  <si>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</si>
  <si>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</si>
  <si>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</si>
  <si>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</si>
  <si>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</si>
  <si>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</si>
  <si>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</si>
  <si>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</si>
  <si>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</si>
  <si>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</si>
  <si>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</si>
  <si>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</si>
  <si>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</si>
  <si>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</si>
  <si>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</si>
  <si>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</si>
  <si>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</si>
  <si>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</si>
  <si>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</si>
  <si>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</si>
  <si>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</si>
  <si>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</si>
  <si>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</si>
  <si>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</si>
  <si>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</si>
  <si>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</si>
  <si>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</si>
  <si>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</si>
  <si>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</si>
  <si>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</si>
  <si>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</si>
  <si>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</si>
  <si>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</si>
  <si>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</si>
  <si>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</si>
  <si>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</si>
  <si>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</si>
  <si>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</si>
  <si>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</si>
  <si>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</si>
  <si>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</si>
  <si>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</si>
  <si>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</si>
  <si>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</si>
  <si>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</si>
  <si>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</si>
  <si>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</si>
  <si>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</si>
  <si>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</si>
  <si>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</si>
  <si>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</si>
  <si>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</si>
  <si>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</si>
  <si>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</si>
  <si>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</si>
  <si>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</si>
  <si>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</si>
  <si>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</si>
  <si>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</si>
  <si>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</si>
  <si>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</si>
  <si>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</si>
  <si>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</si>
  <si>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</si>
  <si>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</si>
  <si>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</si>
  <si>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</si>
  <si>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</si>
  <si>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</si>
  <si>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</si>
  <si>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</si>
  <si>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</si>
  <si>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</si>
  <si>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</si>
  <si>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</si>
  <si>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</si>
  <si>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</si>
  <si>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</si>
  <si>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</si>
  <si>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</si>
  <si>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</si>
  <si>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</si>
  <si>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</si>
  <si>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</si>
  <si>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</si>
  <si>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</si>
  <si>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</si>
  <si>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</si>
  <si>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</si>
  <si>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</si>
  <si>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</si>
  <si>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</si>
  <si>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</si>
  <si>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</si>
  <si>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</si>
  <si>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</si>
  <si>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</si>
  <si>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</si>
  <si>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</si>
  <si>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</si>
  <si>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</si>
  <si>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</si>
  <si>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</si>
  <si>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</si>
  <si>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</si>
  <si>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</si>
  <si>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</si>
  <si>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</si>
  <si>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</si>
  <si>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</si>
  <si>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</si>
  <si>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</si>
  <si>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</si>
  <si>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</si>
  <si>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</si>
  <si>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</si>
  <si>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</si>
  <si>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</si>
  <si>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</si>
  <si>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</si>
  <si>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</si>
  <si>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</si>
  <si>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</si>
  <si>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</si>
  <si>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</si>
  <si>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</si>
  <si>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</si>
  <si>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</si>
  <si>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</si>
  <si>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</si>
  <si>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</si>
  <si>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</si>
  <si>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</si>
  <si>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</si>
  <si>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</si>
  <si>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</si>
  <si>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</si>
  <si>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</si>
  <si>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</si>
  <si>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</si>
  <si>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</si>
  <si>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</si>
  <si>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</si>
  <si>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</si>
  <si>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</si>
  <si>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</si>
  <si>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</si>
  <si>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</si>
  <si>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</si>
  <si>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</si>
  <si>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</si>
  <si>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</si>
  <si>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</si>
  <si>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</si>
  <si>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</si>
  <si>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</si>
  <si>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</si>
  <si>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</si>
  <si>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</si>
  <si>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</si>
  <si>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</si>
  <si>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</si>
  <si>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</si>
  <si>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</si>
  <si>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</si>
  <si>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</si>
  <si>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</si>
  <si>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</si>
  <si>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</si>
  <si>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</si>
  <si>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</si>
  <si>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</si>
  <si>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</si>
  <si>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</si>
  <si>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</si>
  <si>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</si>
  <si>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</si>
  <si>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</si>
  <si>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</si>
  <si>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</si>
  <si>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</si>
  <si>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</si>
  <si>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</si>
  <si>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</si>
  <si>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</si>
  <si>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</si>
  <si>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</si>
  <si>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</si>
  <si>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</si>
  <si>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</si>
  <si>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</si>
  <si>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</si>
  <si>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</si>
  <si>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</si>
  <si>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</si>
  <si>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</si>
  <si>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</si>
  <si>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</si>
  <si>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</si>
  <si>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</si>
  <si>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</si>
  <si>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</si>
  <si>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</si>
  <si>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</si>
  <si>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</si>
  <si>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</si>
  <si>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</si>
  <si>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</si>
  <si>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</si>
  <si>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</si>
  <si>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</si>
  <si>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</si>
  <si>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</si>
  <si>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</si>
  <si>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</si>
  <si>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</si>
  <si>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</si>
  <si>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</si>
  <si>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</si>
  <si>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</si>
  <si>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</si>
  <si>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</si>
  <si>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</si>
  <si>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</si>
  <si>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</si>
  <si>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</si>
  <si>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</si>
  <si>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</si>
  <si>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</si>
  <si>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</si>
  <si>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</si>
  <si>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</si>
  <si>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</si>
  <si>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</si>
  <si>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</si>
  <si>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</si>
  <si>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</si>
  <si>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</si>
  <si>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</si>
  <si>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</si>
  <si>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</si>
  <si>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</si>
  <si>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</si>
  <si>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</si>
  <si>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</si>
  <si>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</si>
  <si>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</si>
  <si>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</si>
  <si>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</si>
  <si>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</si>
  <si>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</si>
  <si>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</si>
  <si>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</si>
  <si>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</si>
  <si>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</si>
  <si>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</si>
  <si>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</si>
  <si>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</si>
  <si>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</si>
  <si>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</si>
  <si>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</si>
  <si>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</si>
  <si>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</si>
  <si>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</si>
  <si>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</si>
  <si>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</si>
  <si>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</si>
  <si>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</si>
  <si>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</si>
  <si>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</si>
  <si>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</si>
  <si>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</si>
  <si>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</si>
  <si>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</si>
  <si>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</si>
  <si>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</si>
  <si>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</si>
  <si>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</si>
  <si>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</si>
  <si>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</si>
  <si>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</si>
  <si>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</si>
  <si>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</si>
  <si>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</si>
  <si>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</si>
  <si>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</si>
  <si>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</si>
  <si>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</si>
  <si>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</si>
  <si>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</si>
  <si>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</si>
  <si>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</si>
  <si>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</si>
  <si>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</si>
  <si>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</si>
  <si>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</si>
  <si>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</si>
  <si>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</si>
  <si>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</si>
  <si>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</si>
  <si>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</si>
  <si>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</si>
  <si>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</si>
  <si>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</si>
  <si>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</si>
  <si>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</si>
  <si>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</si>
  <si>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</si>
  <si>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</si>
  <si>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</si>
  <si>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</si>
  <si>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</si>
  <si>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</si>
  <si>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</si>
  <si>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</si>
  <si>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</si>
  <si>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</si>
  <si>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</si>
  <si>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</si>
  <si>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</si>
  <si>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</si>
  <si>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</si>
  <si>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</si>
  <si>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</si>
  <si>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</si>
  <si>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</si>
  <si>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</si>
  <si>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</si>
  <si>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</si>
  <si>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</si>
  <si>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</si>
  <si>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</si>
  <si>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</si>
  <si>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</si>
  <si>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</si>
  <si>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</si>
  <si>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</si>
  <si>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</si>
  <si>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</si>
  <si>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</si>
  <si>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</si>
  <si>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</si>
  <si>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</si>
  <si>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</si>
  <si>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</si>
  <si>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</si>
  <si>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</si>
  <si>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</si>
  <si>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</si>
  <si>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</si>
  <si>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</si>
  <si>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</si>
  <si>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</si>
  <si>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</si>
  <si>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</si>
  <si>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</si>
  <si>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</si>
  <si>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</si>
  <si>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</si>
  <si>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</si>
  <si>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</si>
  <si>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</si>
  <si>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</si>
  <si>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</si>
  <si>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</si>
  <si>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</si>
  <si>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</si>
  <si>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</si>
  <si>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</si>
  <si>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</si>
  <si>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</si>
  <si>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</si>
  <si>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</si>
  <si>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</si>
  <si>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</si>
  <si>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</si>
  <si>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</si>
  <si>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</si>
  <si>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</si>
  <si>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</si>
  <si>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</si>
  <si>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</si>
  <si>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</si>
  <si>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</si>
  <si>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</si>
  <si>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</si>
  <si>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</si>
  <si>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</si>
  <si>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</si>
  <si>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</si>
  <si>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</si>
  <si>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</si>
  <si>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</si>
  <si>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</si>
  <si>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</si>
  <si>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</si>
  <si>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</si>
  <si>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</si>
  <si>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</si>
  <si>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</si>
  <si>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</si>
  <si>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</si>
  <si>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</si>
  <si>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</si>
  <si>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</si>
  <si>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</si>
  <si>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</si>
  <si>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</si>
  <si>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</si>
  <si>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</si>
  <si>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</si>
  <si>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</si>
  <si>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</si>
  <si>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</si>
  <si>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</si>
  <si>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</si>
  <si>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</si>
  <si>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</si>
  <si>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</si>
  <si>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</si>
  <si>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</si>
  <si>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</si>
  <si>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</si>
  <si>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</si>
  <si>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</si>
  <si>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</si>
  <si>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</si>
  <si>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</si>
  <si>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</si>
  <si>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</si>
  <si>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</si>
  <si>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</si>
  <si>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</si>
  <si>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</si>
  <si>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</si>
  <si>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</si>
  <si>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</si>
  <si>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</si>
  <si>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</si>
  <si>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</si>
  <si>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</si>
  <si>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</si>
  <si>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</si>
  <si>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</si>
  <si>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</si>
  <si>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</si>
  <si>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</si>
  <si>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</si>
  <si>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</si>
  <si>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</si>
  <si>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</si>
  <si>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</si>
  <si>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</si>
  <si>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</si>
  <si>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</si>
  <si>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</si>
  <si>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</si>
  <si>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</si>
  <si>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</si>
  <si>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</si>
  <si>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</si>
  <si>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</si>
  <si>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</si>
  <si>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</si>
  <si>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</si>
  <si>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</si>
  <si>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</si>
  <si>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</si>
  <si>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</si>
  <si>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</si>
  <si>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</si>
  <si>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</si>
  <si>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</si>
  <si>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</si>
  <si>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</si>
  <si>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</si>
  <si>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</si>
  <si>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</si>
  <si>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</si>
  <si>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</si>
  <si>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</si>
  <si>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</si>
  <si>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</si>
  <si>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</si>
  <si>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</si>
  <si>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</si>
  <si>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</si>
  <si>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</si>
  <si>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</si>
  <si>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</si>
  <si>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</si>
  <si>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</si>
  <si>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</si>
  <si>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</si>
  <si>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</si>
  <si>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</si>
  <si>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</si>
  <si>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</si>
  <si>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</si>
  <si>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</si>
  <si>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</si>
  <si>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</si>
  <si>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</si>
  <si>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</si>
  <si>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</si>
  <si>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</si>
  <si>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</si>
  <si>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</si>
  <si>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</si>
  <si>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</si>
  <si>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</si>
  <si>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</si>
  <si>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</si>
  <si>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</si>
  <si>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</si>
  <si>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</si>
  <si>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</si>
  <si>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</si>
  <si>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</si>
  <si>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</si>
  <si>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</si>
  <si>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</si>
  <si>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</si>
  <si>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</si>
  <si>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</si>
  <si>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</si>
  <si>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</si>
  <si>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</si>
  <si>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</si>
  <si>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</si>
  <si>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</si>
  <si>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</si>
  <si>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</si>
  <si>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</si>
  <si>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</si>
  <si>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</si>
  <si>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</si>
  <si>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</si>
  <si>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</si>
  <si>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</si>
  <si>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</si>
  <si>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</si>
  <si>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</si>
  <si>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</si>
  <si>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</si>
  <si>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</si>
  <si>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</si>
  <si>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</si>
  <si>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</si>
  <si>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</si>
  <si>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</si>
  <si>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</si>
  <si>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</si>
  <si>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</si>
  <si>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</si>
  <si>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</si>
  <si>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</si>
  <si>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</si>
  <si>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</si>
  <si>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</si>
  <si>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</si>
  <si>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</si>
  <si>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</si>
  <si>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</si>
  <si>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</si>
  <si>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</si>
  <si>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</si>
  <si>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</si>
  <si>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</si>
  <si>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</si>
  <si>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</si>
  <si>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</si>
  <si>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</si>
  <si>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</si>
  <si>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</si>
  <si>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</si>
  <si>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</si>
  <si>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</si>
  <si>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</si>
  <si>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</si>
  <si>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</si>
  <si>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</si>
  <si>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</si>
  <si>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</si>
  <si>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</si>
  <si>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</si>
  <si>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</si>
  <si>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</si>
  <si>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</si>
  <si>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</si>
  <si>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</si>
  <si>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</si>
  <si>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</si>
  <si>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</si>
  <si>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</si>
  <si>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</si>
  <si>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</si>
  <si>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</si>
  <si>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</si>
  <si>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</si>
  <si>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</si>
  <si>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</si>
  <si>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</si>
  <si>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</si>
  <si>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</si>
  <si>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</si>
  <si>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</si>
  <si>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</si>
  <si>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</si>
  <si>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</si>
  <si>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</si>
  <si>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</si>
  <si>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</si>
  <si>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</si>
  <si>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</si>
  <si>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</si>
  <si>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</si>
  <si>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</si>
  <si>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</si>
  <si>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</si>
  <si>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</si>
  <si>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</si>
  <si>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</si>
  <si>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</si>
  <si>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</si>
  <si>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</si>
  <si>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</si>
  <si>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</si>
  <si>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</si>
  <si>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</si>
  <si>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</si>
  <si>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</si>
  <si>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</si>
  <si>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</si>
  <si>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</si>
  <si>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</si>
  <si>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</si>
  <si>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</si>
  <si>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</si>
  <si>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</si>
  <si>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</si>
  <si>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</si>
  <si>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</si>
  <si>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</si>
  <si>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</si>
  <si>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</si>
  <si>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</si>
  <si>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</si>
  <si>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</si>
  <si>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</si>
  <si>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</si>
  <si>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</si>
  <si>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</si>
  <si>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</si>
  <si>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</si>
  <si>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</si>
  <si>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</si>
  <si>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</si>
  <si>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</si>
  <si>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</si>
  <si>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</si>
  <si>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</si>
  <si>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</si>
  <si>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</si>
  <si>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</si>
  <si>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</si>
  <si>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</si>
  <si>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</si>
  <si>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</si>
  <si>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</si>
  <si>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</si>
  <si>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</si>
  <si>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</si>
  <si>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</si>
  <si>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</si>
  <si>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</si>
  <si>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</si>
  <si>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</si>
  <si>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</si>
  <si>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</si>
  <si>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</si>
  <si>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</si>
  <si>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</si>
  <si>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</si>
  <si>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</si>
  <si>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</si>
  <si>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</si>
  <si>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</si>
  <si>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</si>
  <si>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</si>
  <si>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</si>
  <si>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</si>
  <si>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</si>
  <si>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</si>
  <si>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</si>
  <si>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</si>
  <si>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</si>
  <si>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</si>
  <si>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</si>
  <si>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</si>
  <si>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</si>
  <si>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</si>
  <si>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</si>
  <si>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</si>
  <si>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</si>
  <si>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</si>
  <si>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</si>
  <si>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</si>
  <si>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</si>
  <si>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</si>
  <si>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</si>
  <si>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</si>
  <si>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</si>
  <si>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</si>
  <si>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</si>
  <si>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</si>
  <si>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</si>
  <si>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</si>
  <si>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</si>
  <si>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</si>
  <si>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</si>
  <si>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</si>
  <si>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</si>
  <si>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</si>
  <si>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</si>
  <si>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</si>
  <si>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</si>
  <si>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</si>
  <si>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</si>
  <si>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</si>
  <si>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</si>
  <si>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</si>
  <si>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</si>
  <si>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</si>
  <si>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</si>
  <si>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</si>
  <si>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</si>
  <si>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</si>
  <si>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</si>
  <si>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</si>
  <si>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</si>
  <si>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</si>
  <si>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</si>
  <si>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</si>
  <si>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</si>
  <si>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</si>
  <si>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</si>
  <si>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</si>
  <si>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</si>
  <si>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</si>
  <si>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</si>
  <si>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</si>
  <si>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</si>
  <si>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</si>
  <si>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</si>
  <si>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</si>
  <si>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</si>
  <si>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</si>
  <si>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</si>
  <si>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</si>
  <si>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</si>
  <si>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</si>
  <si>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</si>
  <si>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</si>
  <si>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</si>
  <si>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</si>
  <si>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</si>
  <si>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</si>
  <si>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</si>
  <si>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</si>
  <si>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</si>
  <si>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</si>
  <si>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</si>
  <si>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</si>
  <si>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</si>
  <si>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</si>
  <si>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</si>
  <si>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</si>
  <si>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</si>
  <si>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</si>
  <si>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</si>
  <si>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</si>
  <si>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</si>
  <si>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</si>
  <si>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</si>
  <si>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</si>
  <si>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</si>
  <si>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</si>
  <si>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</si>
  <si>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</si>
  <si>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</si>
  <si>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</si>
  <si>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</si>
  <si>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</si>
  <si>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</si>
  <si>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</si>
  <si>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</si>
  <si>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</si>
  <si>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</si>
  <si>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</si>
  <si>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</si>
  <si>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</si>
  <si>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</si>
  <si>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</si>
  <si>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</si>
  <si>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</si>
  <si>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</si>
  <si>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</si>
  <si>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</si>
  <si>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</si>
  <si>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</si>
  <si>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</si>
  <si>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</si>
  <si>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</si>
  <si>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</si>
  <si>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</si>
  <si>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</si>
  <si>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</si>
  <si>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</si>
  <si>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</si>
  <si>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</si>
  <si>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</si>
  <si>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</si>
  <si>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</si>
  <si>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</si>
  <si>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</si>
  <si>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</si>
  <si>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</si>
  <si>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</si>
  <si>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</si>
  <si>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</si>
  <si>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</si>
  <si>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</si>
  <si>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</si>
  <si>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</si>
  <si>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</si>
  <si>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</si>
  <si>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</si>
  <si>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</si>
  <si>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</si>
  <si>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</si>
  <si>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</si>
  <si>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</si>
  <si>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</si>
  <si>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</si>
  <si>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</si>
  <si>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</si>
  <si>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</si>
  <si>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</si>
  <si>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</si>
  <si>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</si>
  <si>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</si>
  <si>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</si>
  <si>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</si>
  <si>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</si>
  <si>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</si>
  <si>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</si>
  <si>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</si>
  <si>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</si>
  <si>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</si>
  <si>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</si>
  <si>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</si>
  <si>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</si>
  <si>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</si>
  <si>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</si>
  <si>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</si>
  <si>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</si>
  <si>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</si>
  <si>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</si>
  <si>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</si>
  <si>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</si>
  <si>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</si>
  <si>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</si>
  <si>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</si>
  <si>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</si>
  <si>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</si>
  <si>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</si>
  <si>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</si>
  <si>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</si>
  <si>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</si>
  <si>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</si>
  <si>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</si>
  <si>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</si>
  <si>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</si>
  <si>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</si>
  <si>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</si>
  <si>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</si>
  <si>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</si>
  <si>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</si>
  <si>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</si>
  <si>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</si>
  <si>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</si>
  <si>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</si>
  <si>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</si>
  <si>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</si>
  <si>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</si>
  <si>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</si>
  <si>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</si>
  <si>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</si>
  <si>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</si>
  <si>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</si>
  <si>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</si>
  <si>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</si>
  <si>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</si>
  <si>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</si>
  <si>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</si>
  <si>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</si>
  <si>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</si>
  <si>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</si>
  <si>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</si>
  <si>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</si>
  <si>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</si>
  <si>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</si>
  <si>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</si>
  <si>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</si>
  <si>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</si>
  <si>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</si>
  <si>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</si>
  <si>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</si>
  <si>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</si>
  <si>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</si>
  <si>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</si>
  <si>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</si>
  <si>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</si>
  <si>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</si>
  <si>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</si>
  <si>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</si>
  <si>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</si>
  <si>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</si>
  <si>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</si>
  <si>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</si>
  <si>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</si>
  <si>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</si>
  <si>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</si>
  <si>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</si>
  <si>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</si>
  <si>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</si>
  <si>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</si>
  <si>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</si>
  <si>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</si>
  <si>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</si>
  <si>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</si>
  <si>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</si>
  <si>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</si>
  <si>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</si>
  <si>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</si>
  <si>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</si>
  <si>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</si>
  <si>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</si>
  <si>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</si>
  <si>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</si>
  <si>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</si>
  <si>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</si>
  <si>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</si>
  <si>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</si>
  <si>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</si>
  <si>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</si>
  <si>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</si>
  <si>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</si>
  <si>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</si>
  <si>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</si>
  <si>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</si>
  <si>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</si>
  <si>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</si>
  <si>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</si>
  <si>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</si>
  <si>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</si>
  <si>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</si>
  <si>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</si>
  <si>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</si>
  <si>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</si>
  <si>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</si>
  <si>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</si>
  <si>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</si>
  <si>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</si>
  <si>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</si>
  <si>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</si>
  <si>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</si>
  <si>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</si>
  <si>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</si>
  <si>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</si>
  <si>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</si>
  <si>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</si>
  <si>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</si>
  <si>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</si>
  <si>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</si>
  <si>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</si>
  <si>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</si>
  <si>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</si>
  <si>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</si>
  <si>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</si>
  <si>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</si>
  <si>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</si>
  <si>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</si>
  <si>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</si>
  <si>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</si>
  <si>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</si>
  <si>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</si>
  <si>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</si>
  <si>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</si>
  <si>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</si>
  <si>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</si>
  <si>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</si>
  <si>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</si>
  <si>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</si>
  <si>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</si>
  <si>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</si>
  <si>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</si>
  <si>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</si>
  <si>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</si>
  <si>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</si>
  <si>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</si>
  <si>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</si>
  <si>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</si>
  <si>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</si>
  <si>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</si>
  <si>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</si>
  <si>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</si>
  <si>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</si>
  <si>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</si>
  <si>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</si>
  <si>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</si>
  <si>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</si>
  <si>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</si>
  <si>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</si>
  <si>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</si>
  <si>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</si>
  <si>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</si>
  <si>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</si>
  <si>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</si>
  <si>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</si>
  <si>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</si>
  <si>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</si>
  <si>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</si>
  <si>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</si>
  <si>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</si>
  <si>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</si>
  <si>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</si>
  <si>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</si>
  <si>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</si>
  <si>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</si>
  <si>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</si>
  <si>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</si>
  <si>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</si>
  <si>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</si>
  <si>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</si>
  <si>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</si>
  <si>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</si>
  <si>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</si>
  <si>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</si>
  <si>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</si>
  <si>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</si>
  <si>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</si>
  <si>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</si>
  <si>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</si>
  <si>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</si>
  <si>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</si>
  <si>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</si>
  <si>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</si>
  <si>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</si>
  <si>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</si>
  <si>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</si>
  <si>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</si>
  <si>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</si>
  <si>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</si>
  <si>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</si>
  <si>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</si>
  <si>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</si>
  <si>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</si>
  <si>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</si>
  <si>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</si>
  <si>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</si>
  <si>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</si>
  <si>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</si>
  <si>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</si>
  <si>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</si>
  <si>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</si>
  <si>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</si>
  <si>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</si>
  <si>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</si>
  <si>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</si>
  <si>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</si>
  <si>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</si>
  <si>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</si>
  <si>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</si>
  <si>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</si>
  <si>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</si>
  <si>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</si>
  <si>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</si>
  <si>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</si>
  <si>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</si>
  <si>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</si>
  <si>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</si>
  <si>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</si>
  <si>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</si>
  <si>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</si>
  <si>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</si>
  <si>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</si>
  <si>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</si>
  <si>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</si>
  <si>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</si>
  <si>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</si>
  <si>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</si>
  <si>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</si>
  <si>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</si>
  <si>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</si>
  <si>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</si>
  <si>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</si>
  <si>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</si>
  <si>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</si>
  <si>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</si>
  <si>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</si>
  <si>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</si>
  <si>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</si>
  <si>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</si>
  <si>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</si>
  <si>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</si>
  <si>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</si>
  <si>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</si>
  <si>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</si>
  <si>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</si>
  <si>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</si>
  <si>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</si>
  <si>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</si>
  <si>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</si>
  <si>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</si>
  <si>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</si>
  <si>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</si>
  <si>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</si>
  <si>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</si>
  <si>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</si>
  <si>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</si>
  <si>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</si>
  <si>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</si>
  <si>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</si>
  <si>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</si>
  <si>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</si>
  <si>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</si>
  <si>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</si>
  <si>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</si>
  <si>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</si>
  <si>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</si>
  <si>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</si>
  <si>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</si>
  <si>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</si>
  <si>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</si>
  <si>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</si>
  <si>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</si>
  <si>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</si>
  <si>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</si>
  <si>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</si>
  <si>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</si>
  <si>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</si>
  <si>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</si>
  <si>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</si>
  <si>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</si>
  <si>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</si>
  <si>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</si>
  <si>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</si>
  <si>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</si>
  <si>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</si>
  <si>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</si>
  <si>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</si>
  <si>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</si>
  <si>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</si>
  <si>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</si>
  <si>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</si>
  <si>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</si>
  <si>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</si>
  <si>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</si>
  <si>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</si>
  <si>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</si>
  <si>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</si>
  <si>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</si>
  <si>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</si>
  <si>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</si>
  <si>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</si>
  <si>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</si>
  <si>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</si>
  <si>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</si>
  <si>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</si>
  <si>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</si>
  <si>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</si>
  <si>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</si>
  <si>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</si>
  <si>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</si>
  <si>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</si>
  <si>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</si>
  <si>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</si>
  <si>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</si>
  <si>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</si>
  <si>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</si>
  <si>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</si>
  <si>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</si>
  <si>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</si>
  <si>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</si>
  <si>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</si>
  <si>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</si>
  <si>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</si>
  <si>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</si>
  <si>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</si>
  <si>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</si>
  <si>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</si>
  <si>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</si>
  <si>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</si>
  <si>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</si>
  <si>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</si>
  <si>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</si>
  <si>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</si>
  <si>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</si>
  <si>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</si>
  <si>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</si>
  <si>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</si>
  <si>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</si>
  <si>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</si>
  <si>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</si>
  <si>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</si>
  <si>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</si>
  <si>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</si>
  <si>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</si>
  <si>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</si>
  <si>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</si>
  <si>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</si>
  <si>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</si>
  <si>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</si>
  <si>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</si>
  <si>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</si>
  <si>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</si>
  <si>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</si>
  <si>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</si>
  <si>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</si>
  <si>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</si>
  <si>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</si>
  <si>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</si>
  <si>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</si>
  <si>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</si>
  <si>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</si>
  <si>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</si>
  <si>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</si>
  <si>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</si>
  <si>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</si>
  <si>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</si>
  <si>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</si>
  <si>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</si>
  <si>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</si>
  <si>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</si>
  <si>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</si>
  <si>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</si>
  <si>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</si>
  <si>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</si>
  <si>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</si>
  <si>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</si>
  <si>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</si>
  <si>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</si>
  <si>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</si>
  <si>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</si>
  <si>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</si>
  <si>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</si>
  <si>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</si>
  <si>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</si>
  <si>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</si>
  <si>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</si>
  <si>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</si>
  <si>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</si>
  <si>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</si>
  <si>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</si>
  <si>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</si>
  <si>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</si>
  <si>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</si>
  <si>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</si>
  <si>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</si>
  <si>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</si>
  <si>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</si>
  <si>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</si>
  <si>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</si>
  <si>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</si>
  <si>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</si>
  <si>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</si>
  <si>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</si>
  <si>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</si>
  <si>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</si>
  <si>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</si>
  <si>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</si>
  <si>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</si>
  <si>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</si>
  <si>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</si>
  <si>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</si>
  <si>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</si>
  <si>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</si>
  <si>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</si>
  <si>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</si>
  <si>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</si>
  <si>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</si>
  <si>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</si>
  <si>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</si>
  <si>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</si>
  <si>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</si>
  <si>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</si>
  <si>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</si>
  <si>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</si>
  <si>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</si>
  <si>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</si>
  <si>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</si>
  <si>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</si>
  <si>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</si>
  <si>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</si>
  <si>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</si>
  <si>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</si>
  <si>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</si>
  <si>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</si>
  <si>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</si>
  <si>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</si>
  <si>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</si>
  <si>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</si>
  <si>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</si>
  <si>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</si>
  <si>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</si>
  <si>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</si>
  <si>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</si>
  <si>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</si>
  <si>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</si>
  <si>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</si>
  <si>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</si>
  <si>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</si>
  <si>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</si>
  <si>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</si>
  <si>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</si>
  <si>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</si>
  <si>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</si>
  <si>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</si>
  <si>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</si>
  <si>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</si>
  <si>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</si>
  <si>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</si>
  <si>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</si>
  <si>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</si>
  <si>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</si>
  <si>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</si>
  <si>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</si>
  <si>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</si>
  <si>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</si>
  <si>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</si>
  <si>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</si>
  <si>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</si>
  <si>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</si>
  <si>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</si>
  <si>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</si>
  <si>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</si>
  <si>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</si>
  <si>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</si>
  <si>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</si>
  <si>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</si>
  <si>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</si>
  <si>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</si>
  <si>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</si>
  <si>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</si>
  <si>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</si>
  <si>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</si>
  <si>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</si>
  <si>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</si>
  <si>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</si>
  <si>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</si>
  <si>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</si>
  <si>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</si>
  <si>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</si>
  <si>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</si>
  <si>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</si>
  <si>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</si>
  <si>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</si>
  <si>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</si>
  <si>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</si>
  <si>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</si>
  <si>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</si>
  <si>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</si>
  <si>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</si>
  <si>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</si>
  <si>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</si>
  <si>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</si>
  <si>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</si>
  <si>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</si>
  <si>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</si>
  <si>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</si>
  <si>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</si>
  <si>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</si>
  <si>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</si>
  <si>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</si>
  <si>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</si>
  <si>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</si>
  <si>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</si>
  <si>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</si>
  <si>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</si>
  <si>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</si>
  <si>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</si>
  <si>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</si>
  <si>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</si>
  <si>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</si>
  <si>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</si>
  <si>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</si>
  <si>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</si>
  <si>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</si>
  <si>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</si>
  <si>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</si>
  <si>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</si>
  <si>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</si>
  <si>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</si>
  <si>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</si>
  <si>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</si>
  <si>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</si>
  <si>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</si>
  <si>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</si>
  <si>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</si>
  <si>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</si>
  <si>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</si>
  <si>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</si>
  <si>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</si>
  <si>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</si>
  <si>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</si>
  <si>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</si>
  <si>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</si>
  <si>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</si>
  <si>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</si>
  <si>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</si>
  <si>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</si>
  <si>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</si>
  <si>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</si>
  <si>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</si>
  <si>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</si>
  <si>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</si>
  <si>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</si>
  <si>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</si>
  <si>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</si>
  <si>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</si>
  <si>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</si>
  <si>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</si>
  <si>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</si>
  <si>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</si>
  <si>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</si>
  <si>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</si>
  <si>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</si>
  <si>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</si>
  <si>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</si>
  <si>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</si>
  <si>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</si>
  <si>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</si>
  <si>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</si>
  <si>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</si>
  <si>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</si>
  <si>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</si>
  <si>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</si>
  <si>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</si>
  <si>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</si>
  <si>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</si>
  <si>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</si>
  <si>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</si>
  <si>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</si>
  <si>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</si>
  <si>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</si>
  <si>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</si>
  <si>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</si>
  <si>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</si>
  <si>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</si>
  <si>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</si>
  <si>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</si>
  <si>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</si>
  <si>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</si>
  <si>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</si>
  <si>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</si>
  <si>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</si>
  <si>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</si>
  <si>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</si>
  <si>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</si>
  <si>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</si>
  <si>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</si>
  <si>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</si>
  <si>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</si>
  <si>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</si>
  <si>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</si>
  <si>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</si>
  <si>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</si>
  <si>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</si>
  <si>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</si>
  <si>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</si>
  <si>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</si>
  <si>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</si>
  <si>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</si>
  <si>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</si>
  <si>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</si>
  <si>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</si>
  <si>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</si>
  <si>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</si>
  <si>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</si>
  <si>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</si>
  <si>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</si>
  <si>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</si>
  <si>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</si>
  <si>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</si>
  <si>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</si>
  <si>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</si>
  <si>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</si>
  <si>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</si>
  <si>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</si>
  <si>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</si>
  <si>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</si>
  <si>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</si>
  <si>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</si>
  <si>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</si>
  <si>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</si>
  <si>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</si>
  <si>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</si>
  <si>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</si>
  <si>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</si>
  <si>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</si>
  <si>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</si>
  <si>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</si>
  <si>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</si>
  <si>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</si>
  <si>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</si>
  <si>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</si>
  <si>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</si>
  <si>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</si>
  <si>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</si>
  <si>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</si>
  <si>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</si>
  <si>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</si>
  <si>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</si>
  <si>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</si>
  <si>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</si>
  <si>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</si>
  <si>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</si>
  <si>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</si>
  <si>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</si>
  <si>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</si>
  <si>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</si>
  <si>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</si>
  <si>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</si>
  <si>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</si>
  <si>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</si>
  <si>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</si>
  <si>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</si>
  <si>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</si>
  <si>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</si>
  <si>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</si>
  <si>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</si>
  <si>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</si>
  <si>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</si>
  <si>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</si>
  <si>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</si>
  <si>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</si>
  <si>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</si>
  <si>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</si>
  <si>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</si>
  <si>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</si>
  <si>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</si>
  <si>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</si>
  <si>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</si>
  <si>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</si>
  <si>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</si>
  <si>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</si>
  <si>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</si>
  <si>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</si>
  <si>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</si>
  <si>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</si>
  <si>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</si>
  <si>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</si>
  <si>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</si>
  <si>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</si>
  <si>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</si>
  <si>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</si>
  <si>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</si>
  <si>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</si>
  <si>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</si>
  <si>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</si>
  <si>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</si>
  <si>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</si>
  <si>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</si>
  <si>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</si>
  <si>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</si>
  <si>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</si>
  <si>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</si>
  <si>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</si>
  <si>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</si>
  <si>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</si>
  <si>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</si>
  <si>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</si>
  <si>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</si>
  <si>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</si>
  <si>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</si>
  <si>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</si>
  <si>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</si>
  <si>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</si>
  <si>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</si>
  <si>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</si>
  <si>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</si>
  <si>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</si>
  <si>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</si>
  <si>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</si>
  <si>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</si>
  <si>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</si>
  <si>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</si>
  <si>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</si>
  <si>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</si>
  <si>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</si>
  <si>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</si>
  <si>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</si>
  <si>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</si>
  <si>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</si>
  <si>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</si>
  <si>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</si>
  <si>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</si>
  <si>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</si>
  <si>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</si>
  <si>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</si>
  <si>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</si>
  <si>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</si>
  <si>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</si>
  <si>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</si>
  <si>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</si>
  <si>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</si>
  <si>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</si>
  <si>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</si>
  <si>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</si>
  <si>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</si>
  <si>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</si>
  <si>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</si>
  <si>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</si>
  <si>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</si>
  <si>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</si>
  <si>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</si>
  <si>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</si>
  <si>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</si>
  <si>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</si>
  <si>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</si>
  <si>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</si>
  <si>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</si>
  <si>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</si>
  <si>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</si>
  <si>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</si>
  <si>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</si>
  <si>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</si>
  <si>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</si>
  <si>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</si>
  <si>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</si>
  <si>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</si>
  <si>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</si>
  <si>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</si>
  <si>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</si>
  <si>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</si>
  <si>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</si>
  <si>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</si>
  <si>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</si>
  <si>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</si>
  <si>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</si>
  <si>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</si>
  <si>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</si>
  <si>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</si>
  <si>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</si>
  <si>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</si>
  <si>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</si>
  <si>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</si>
  <si>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</si>
  <si>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</si>
  <si>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</si>
  <si>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</si>
  <si>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</si>
  <si>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</si>
  <si>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</si>
  <si>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</si>
  <si>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</si>
  <si>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</si>
  <si>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</si>
  <si>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</si>
  <si>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</si>
  <si>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</si>
  <si>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</si>
  <si>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</si>
  <si>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</si>
  <si>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</si>
  <si>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</si>
  <si>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</si>
  <si>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</si>
  <si>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</si>
  <si>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</si>
  <si>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</si>
  <si>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</si>
  <si>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</si>
  <si>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</si>
  <si>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</si>
  <si>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</si>
  <si>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</si>
  <si>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</si>
  <si>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</si>
  <si>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</si>
  <si>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</si>
  <si>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</si>
  <si>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</si>
  <si>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</si>
  <si>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</si>
  <si>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</si>
  <si>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</si>
  <si>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</si>
  <si>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</si>
  <si>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</si>
  <si>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</si>
  <si>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</si>
  <si>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</si>
  <si>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</si>
  <si>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</si>
  <si>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</si>
  <si>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</si>
  <si>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</si>
  <si>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</si>
  <si>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</si>
  <si>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</si>
  <si>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</si>
  <si>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</si>
  <si>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</si>
  <si>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</si>
  <si>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</si>
  <si>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</si>
  <si>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</si>
  <si>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</si>
  <si>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</si>
  <si>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</si>
  <si>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</si>
  <si>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</si>
  <si>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</si>
  <si>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</si>
  <si>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</si>
  <si>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</si>
  <si>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</si>
  <si>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</si>
  <si>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</si>
  <si>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</si>
  <si>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</si>
  <si>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</si>
  <si>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</si>
  <si>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</si>
  <si>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</si>
  <si>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</si>
  <si>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</si>
  <si>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</si>
  <si>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</si>
  <si>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</si>
  <si>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</si>
  <si>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</si>
  <si>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</si>
  <si>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</si>
  <si>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</si>
  <si>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</si>
  <si>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</si>
  <si>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</si>
  <si>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</si>
  <si>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</si>
  <si>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</si>
  <si>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</si>
  <si>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</si>
  <si>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</si>
  <si>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</si>
  <si>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</si>
  <si>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</si>
  <si>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</si>
  <si>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</si>
  <si>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</si>
  <si>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</si>
  <si>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</si>
  <si>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</si>
  <si>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</si>
  <si>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</si>
  <si>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</si>
  <si>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</si>
  <si>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</si>
  <si>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</si>
  <si>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</si>
  <si>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</si>
  <si>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</si>
  <si>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</si>
  <si>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</si>
  <si>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</si>
  <si>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</si>
  <si>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</si>
  <si>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</si>
  <si>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</si>
  <si>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</si>
  <si>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</si>
  <si>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</si>
  <si>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</si>
  <si>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</si>
  <si>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</si>
  <si>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</si>
  <si>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</si>
  <si>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</si>
  <si>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</si>
  <si>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</si>
  <si>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</si>
  <si>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</si>
  <si>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</si>
  <si>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</si>
  <si>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</si>
  <si>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</si>
  <si>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</si>
  <si>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</si>
  <si>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</si>
  <si>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</si>
  <si>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</si>
  <si>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</si>
  <si>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</si>
  <si>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</si>
  <si>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</si>
  <si>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</si>
  <si>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</si>
  <si>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</si>
  <si>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</si>
  <si>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</si>
  <si>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</si>
  <si>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</si>
  <si>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</si>
  <si>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</si>
  <si>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</si>
  <si>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</si>
  <si>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</si>
  <si>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</si>
  <si>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</si>
  <si>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</si>
  <si>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</si>
  <si>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</si>
  <si>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</si>
  <si>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</si>
  <si>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</si>
  <si>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</si>
  <si>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</si>
  <si>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</si>
  <si>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</si>
  <si>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</si>
  <si>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</si>
  <si>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</si>
  <si>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</si>
  <si>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</si>
  <si>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</si>
  <si>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</si>
  <si>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</si>
  <si>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</si>
  <si>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</si>
  <si>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</si>
  <si>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</si>
  <si>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</si>
  <si>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</si>
  <si>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</si>
  <si>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</si>
  <si>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</si>
  <si>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</si>
  <si>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</si>
  <si>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</si>
  <si>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</si>
  <si>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</si>
  <si>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</si>
  <si>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</si>
  <si>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</si>
  <si>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</si>
  <si>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</si>
  <si>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</si>
  <si>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</si>
  <si>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</si>
  <si>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</si>
  <si>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</si>
  <si>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</si>
  <si>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</si>
  <si>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</si>
  <si>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</si>
  <si>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</si>
  <si>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</si>
  <si>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</si>
  <si>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</si>
  <si>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</si>
  <si>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</si>
  <si>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</si>
  <si>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</si>
  <si>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</si>
  <si>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</si>
  <si>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</si>
  <si>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</si>
  <si>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</si>
  <si>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</si>
  <si>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</si>
  <si>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</si>
  <si>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</si>
  <si>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</si>
  <si>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</si>
  <si>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</si>
  <si>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</si>
  <si>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</si>
  <si>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</si>
  <si>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</si>
  <si>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</si>
  <si>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</si>
  <si>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</si>
  <si>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</si>
  <si>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</si>
  <si>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</si>
  <si>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</si>
  <si>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</si>
  <si>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</si>
  <si>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</si>
  <si>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</si>
  <si>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</si>
  <si>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</si>
  <si>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</si>
  <si>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</si>
  <si>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</si>
  <si>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</si>
  <si>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</si>
  <si>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</si>
  <si>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</si>
  <si>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</si>
  <si>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</si>
  <si>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</si>
  <si>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</si>
  <si>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</si>
  <si>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</si>
  <si>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</si>
  <si>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</si>
  <si>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</si>
  <si>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</si>
  <si>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</si>
  <si>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</si>
  <si>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</si>
  <si>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</si>
  <si>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</si>
  <si>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</si>
  <si>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</si>
  <si>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</si>
  <si>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</si>
  <si>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</si>
  <si>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</si>
  <si>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</si>
  <si>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</si>
  <si>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</si>
  <si>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</si>
  <si>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</si>
  <si>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</si>
  <si>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</si>
  <si>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</si>
  <si>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</si>
  <si>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</si>
  <si>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</si>
  <si>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</si>
  <si>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</si>
  <si>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</si>
  <si>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</si>
  <si>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</si>
  <si>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</si>
  <si>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</si>
  <si>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</si>
  <si>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</si>
  <si>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</si>
  <si>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</si>
  <si>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</si>
  <si>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</si>
  <si>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</si>
  <si>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</si>
  <si>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</si>
  <si>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</si>
  <si>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</si>
  <si>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</si>
  <si>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</si>
  <si>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</si>
  <si>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</si>
  <si>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</si>
  <si>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</si>
  <si>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</si>
  <si>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</si>
  <si>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</si>
  <si>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</si>
  <si>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</si>
  <si>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</si>
  <si>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</si>
  <si>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</si>
  <si>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</si>
  <si>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</si>
  <si>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</si>
  <si>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</si>
  <si>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</si>
  <si>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</si>
  <si>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</si>
  <si>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</si>
  <si>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</si>
  <si>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</si>
  <si>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</si>
  <si>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</si>
  <si>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</si>
  <si>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</si>
  <si>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</si>
  <si>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</si>
  <si>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</si>
  <si>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</si>
  <si>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</si>
  <si>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</si>
  <si>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</si>
  <si>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</si>
  <si>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</si>
  <si>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</si>
  <si>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</si>
  <si>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</si>
  <si>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</si>
  <si>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</si>
  <si>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</si>
  <si>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</si>
  <si>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</si>
  <si>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</si>
  <si>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</si>
  <si>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</si>
  <si>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</si>
  <si>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</si>
  <si>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</si>
  <si>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</si>
  <si>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</si>
  <si>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</si>
  <si>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</si>
  <si>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</si>
  <si>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</si>
  <si>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</si>
  <si>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</si>
  <si>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</si>
  <si>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</si>
  <si>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</si>
  <si>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</si>
  <si>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</si>
  <si>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</si>
  <si>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</si>
  <si>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</si>
  <si>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</si>
  <si>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</si>
  <si>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</si>
  <si>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</si>
  <si>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</si>
  <si>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</si>
  <si>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</si>
  <si>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</si>
  <si>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</si>
  <si>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</si>
  <si>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</si>
  <si>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</si>
  <si>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</si>
  <si>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</si>
  <si>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</si>
  <si>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</si>
  <si>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</si>
  <si>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</si>
  <si>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</si>
  <si>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</si>
  <si>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</si>
  <si>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</si>
  <si>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</si>
  <si>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</si>
  <si>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</si>
  <si>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</si>
  <si>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</si>
  <si>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</si>
  <si>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</si>
  <si>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</si>
  <si>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</si>
  <si>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</si>
  <si>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</si>
  <si>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</si>
  <si>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</si>
  <si>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</si>
  <si>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</si>
  <si>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</si>
  <si>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</si>
  <si>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</si>
  <si>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</si>
  <si>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</si>
  <si>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</si>
  <si>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</si>
  <si>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</si>
  <si>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</si>
  <si>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</si>
  <si>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</si>
  <si>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</si>
  <si>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</si>
  <si>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</si>
  <si>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</si>
  <si>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</si>
  <si>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</si>
  <si>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</si>
  <si>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</si>
  <si>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</si>
  <si>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</si>
  <si>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</si>
  <si>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</si>
  <si>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</si>
  <si>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</si>
  <si>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</si>
  <si>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</si>
  <si>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</si>
  <si>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</si>
  <si>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</si>
  <si>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</si>
  <si>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</si>
  <si>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</si>
  <si>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</si>
  <si>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</si>
  <si>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</si>
  <si>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</si>
  <si>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</si>
  <si>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</si>
  <si>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</si>
  <si>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</si>
  <si>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</si>
  <si>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</si>
  <si>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</si>
  <si>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</si>
  <si>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</si>
  <si>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</si>
  <si>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</si>
  <si>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</si>
  <si>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</si>
  <si>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</si>
  <si>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</si>
  <si>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</si>
  <si>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</si>
  <si>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</si>
  <si>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</si>
  <si>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</si>
  <si>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</si>
  <si>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</si>
  <si>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</si>
  <si>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</si>
  <si>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</si>
  <si>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</si>
  <si>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</si>
  <si>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</si>
  <si>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</si>
  <si>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</si>
  <si>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</si>
  <si>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</si>
  <si>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</si>
  <si>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</si>
  <si>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</si>
  <si>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</si>
  <si>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</si>
  <si>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</si>
  <si>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</si>
  <si>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</si>
  <si>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</si>
  <si>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</si>
  <si>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</si>
  <si>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</si>
  <si>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</si>
  <si>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</si>
  <si>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</si>
  <si>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</si>
  <si>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</si>
  <si>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</si>
  <si>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</si>
  <si>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</si>
  <si>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</si>
  <si>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</si>
  <si>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</si>
  <si>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</si>
  <si>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</si>
  <si>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</si>
  <si>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</si>
  <si>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</si>
  <si>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</si>
  <si>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</si>
  <si>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</si>
  <si>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</si>
  <si>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</si>
  <si>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</si>
  <si>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</si>
  <si>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</si>
  <si>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</si>
  <si>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</si>
  <si>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</si>
  <si>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</si>
  <si>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</si>
  <si>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</si>
  <si>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</si>
  <si>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</si>
  <si>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</si>
  <si>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</si>
  <si>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</si>
  <si>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</si>
  <si>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</si>
  <si>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</si>
  <si>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</si>
  <si>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</si>
  <si>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</si>
  <si>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</si>
  <si>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</si>
  <si>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</si>
  <si>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</si>
  <si>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</si>
  <si>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</si>
  <si>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</si>
  <si>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</si>
  <si>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</si>
  <si>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</si>
  <si>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</si>
  <si>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</si>
  <si>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</si>
  <si>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</si>
  <si>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</si>
  <si>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</si>
  <si>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</si>
  <si>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</si>
  <si>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</si>
  <si>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</si>
  <si>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</si>
  <si>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</si>
  <si>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</si>
  <si>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</si>
  <si>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</si>
  <si>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</si>
  <si>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</si>
  <si>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</si>
  <si>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</si>
  <si>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</si>
  <si>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</si>
  <si>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</si>
  <si>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</si>
  <si>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</si>
  <si>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</si>
  <si>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</si>
  <si>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</si>
  <si>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</si>
  <si>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</si>
  <si>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</si>
  <si>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</si>
  <si>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</si>
  <si>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</si>
  <si>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</si>
  <si>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</si>
  <si>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</si>
  <si>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</si>
  <si>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</si>
  <si>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</si>
  <si>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</si>
  <si>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</si>
  <si>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</si>
  <si>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</si>
  <si>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</si>
  <si>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</si>
  <si>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</si>
  <si>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</si>
  <si>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</si>
  <si>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</si>
  <si>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</si>
  <si>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</si>
  <si>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</si>
  <si>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</si>
  <si>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</si>
  <si>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</si>
  <si>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</si>
  <si>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</si>
  <si>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</si>
  <si>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</si>
  <si>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</si>
  <si>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</si>
  <si>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</si>
  <si>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</si>
  <si>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</si>
  <si>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</si>
  <si>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</si>
  <si>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</si>
  <si>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</si>
  <si>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</si>
  <si>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</si>
  <si>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</si>
  <si>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</si>
  <si>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</si>
  <si>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</si>
  <si>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</si>
  <si>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</si>
  <si>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</si>
  <si>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</si>
  <si>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</si>
  <si>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</si>
  <si>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</si>
  <si>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</si>
  <si>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</si>
  <si>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</si>
  <si>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</si>
  <si>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</si>
  <si>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</si>
  <si>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</si>
  <si>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</si>
  <si>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</si>
  <si>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</si>
  <si>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</si>
  <si>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</si>
  <si>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</si>
  <si>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</si>
  <si>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</si>
  <si>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</si>
  <si>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</si>
  <si>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</si>
  <si>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</si>
  <si>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</si>
  <si>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</si>
  <si>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</si>
  <si>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</si>
  <si>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</si>
  <si>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</si>
  <si>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</si>
  <si>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</si>
  <si>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</si>
  <si>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</si>
  <si>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</si>
  <si>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</si>
  <si>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</si>
  <si>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</si>
  <si>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</si>
  <si>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</si>
  <si>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</si>
  <si>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</si>
  <si>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</si>
  <si>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</si>
  <si>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</si>
  <si>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</si>
  <si>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</si>
  <si>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</si>
  <si>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</si>
  <si>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</si>
  <si>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</si>
  <si>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</si>
  <si>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</si>
  <si>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</si>
  <si>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</si>
  <si>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</si>
  <si>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</si>
  <si>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</si>
  <si>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</si>
  <si>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</si>
  <si>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</si>
  <si>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</si>
  <si>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</si>
  <si>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</si>
  <si>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</si>
  <si>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</si>
  <si>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</si>
  <si>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</si>
  <si>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</si>
  <si>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</si>
  <si>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</si>
  <si>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</si>
  <si>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</si>
  <si>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</si>
  <si>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</si>
  <si>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</si>
  <si>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</si>
  <si>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</si>
  <si>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</si>
  <si>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</si>
  <si>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</si>
  <si>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</si>
  <si>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</si>
  <si>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</si>
  <si>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</si>
  <si>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</si>
  <si>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</si>
  <si>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</si>
  <si>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</si>
  <si>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</si>
  <si>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</si>
  <si>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</si>
  <si>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</si>
  <si>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</si>
  <si>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</si>
  <si>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</si>
  <si>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</si>
  <si>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</si>
  <si>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</si>
  <si>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</si>
  <si>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</si>
  <si>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</si>
  <si>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</si>
  <si>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</si>
  <si>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</si>
  <si>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</si>
  <si>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</si>
  <si>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</si>
  <si>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</si>
  <si>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</si>
  <si>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</si>
  <si>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</si>
  <si>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</si>
  <si>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</si>
  <si>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</si>
  <si>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</si>
  <si>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</si>
  <si>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</si>
  <si>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</si>
  <si>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</si>
  <si>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</si>
  <si>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</si>
  <si>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</si>
  <si>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</si>
  <si>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</si>
  <si>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</si>
  <si>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</si>
  <si>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</si>
  <si>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</si>
  <si>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</si>
  <si>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</si>
  <si>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</si>
  <si>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</si>
  <si>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</si>
  <si>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</si>
  <si>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</si>
  <si>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</si>
  <si>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</si>
  <si>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</si>
  <si>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</si>
  <si>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</si>
  <si>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</si>
  <si>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</si>
  <si>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</si>
  <si>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</si>
  <si>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</si>
  <si>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</si>
  <si>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</si>
  <si>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</si>
  <si>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</si>
  <si>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</si>
  <si>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</si>
  <si>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</si>
  <si>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</si>
  <si>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</si>
  <si>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</si>
  <si>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</si>
  <si>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</si>
  <si>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</si>
  <si>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</si>
  <si>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</si>
  <si>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</si>
  <si>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</si>
  <si>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</si>
  <si>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</si>
  <si>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</si>
  <si>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</si>
  <si>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</si>
  <si>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</si>
  <si>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</si>
  <si>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</si>
  <si>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</si>
  <si>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</si>
  <si>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</si>
  <si>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</si>
  <si>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</si>
  <si>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</si>
  <si>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</si>
  <si>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</si>
  <si>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</si>
  <si>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</si>
  <si>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</si>
  <si>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</si>
  <si>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</si>
  <si>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</si>
  <si>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</si>
  <si>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</si>
  <si>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</si>
  <si>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</si>
  <si>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</si>
  <si>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</si>
  <si>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</si>
  <si>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</si>
  <si>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</si>
  <si>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</si>
  <si>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</si>
  <si>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</si>
  <si>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</si>
  <si>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</si>
  <si>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</si>
  <si>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</si>
  <si>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</si>
  <si>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</si>
  <si>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</si>
  <si>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</si>
  <si>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</si>
  <si>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</si>
  <si>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</si>
  <si>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</si>
  <si>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</si>
  <si>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</si>
  <si>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</si>
  <si>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</si>
  <si>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</si>
  <si>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</si>
  <si>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</si>
  <si>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</si>
  <si>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</si>
  <si>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</si>
  <si>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</si>
  <si>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</si>
  <si>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</si>
  <si>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</si>
  <si>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</si>
  <si>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</si>
  <si>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</si>
  <si>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</si>
  <si>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</si>
  <si>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</si>
  <si>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</si>
  <si>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</si>
  <si>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</si>
  <si>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</si>
  <si>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</si>
  <si>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</si>
  <si>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</si>
  <si>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</si>
  <si>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</si>
  <si>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</si>
  <si>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</si>
  <si>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</si>
  <si>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</si>
  <si>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</si>
  <si>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</si>
  <si>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</si>
  <si>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</si>
  <si>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</si>
  <si>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</si>
  <si>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</si>
  <si>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</si>
  <si>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</si>
  <si>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</si>
  <si>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</si>
  <si>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</si>
  <si>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</si>
  <si>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</si>
  <si>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</si>
  <si>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</si>
  <si>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</si>
  <si>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</si>
  <si>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</si>
  <si>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</si>
  <si>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</si>
  <si>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</si>
  <si>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</si>
  <si>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</si>
  <si>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</si>
  <si>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</si>
  <si>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</si>
  <si>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</si>
  <si>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</si>
  <si>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</si>
  <si>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</si>
  <si>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</si>
  <si>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</si>
  <si>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</si>
  <si>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</si>
  <si>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</si>
  <si>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</si>
  <si>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</si>
  <si>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</si>
  <si>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</si>
  <si>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</si>
  <si>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</si>
  <si>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</si>
  <si>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</si>
  <si>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</si>
  <si>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</si>
  <si>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</si>
  <si>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</si>
  <si>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</si>
  <si>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</si>
  <si>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</si>
  <si>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</si>
  <si>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</si>
  <si>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</si>
  <si>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</si>
  <si>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</si>
  <si>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</si>
  <si>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</si>
  <si>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</si>
  <si>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</si>
  <si>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</si>
  <si>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</si>
  <si>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</si>
  <si>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</si>
  <si>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</si>
  <si>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</si>
  <si>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</si>
  <si>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</si>
  <si>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</si>
  <si>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</si>
  <si>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</si>
  <si>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</si>
  <si>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</si>
  <si>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</si>
  <si>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</si>
  <si>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</si>
  <si>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</si>
  <si>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</si>
  <si>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</si>
  <si>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</si>
  <si>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</si>
  <si>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</si>
  <si>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</si>
  <si>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</si>
  <si>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</si>
  <si>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</si>
  <si>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</si>
  <si>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</si>
  <si>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</si>
  <si>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</si>
  <si>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</si>
  <si>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</si>
  <si>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</si>
  <si>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</si>
  <si>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</si>
  <si>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</si>
  <si>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</si>
  <si>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</si>
  <si>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</si>
  <si>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</si>
  <si>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</si>
  <si>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</si>
  <si>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</si>
  <si>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</si>
  <si>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</si>
  <si>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</si>
  <si>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</si>
  <si>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</si>
  <si>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</si>
  <si>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</si>
  <si>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</si>
  <si>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</si>
  <si>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</si>
  <si>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</si>
  <si>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</si>
  <si>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</si>
  <si>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</si>
  <si>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</si>
  <si>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</si>
  <si>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</si>
  <si>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</si>
  <si>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</si>
  <si>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</si>
  <si>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</si>
  <si>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</si>
  <si>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</si>
  <si>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</si>
  <si>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</si>
  <si>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</si>
  <si>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</si>
  <si>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</si>
  <si>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</si>
  <si>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</si>
  <si>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</si>
  <si>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</si>
  <si>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</si>
  <si>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</si>
  <si>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</si>
  <si>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</si>
  <si>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</si>
  <si>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</si>
  <si>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</si>
  <si>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</si>
  <si>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</si>
  <si>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</si>
  <si>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</si>
  <si>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</si>
  <si>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</si>
  <si>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</si>
  <si>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</si>
  <si>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</si>
  <si>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</si>
  <si>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</si>
  <si>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</si>
  <si>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</si>
  <si>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</si>
  <si>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</si>
  <si>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</si>
  <si>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</si>
  <si>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</si>
  <si>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</si>
  <si>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</si>
  <si>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</si>
  <si>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</si>
  <si>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</si>
  <si>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</si>
  <si>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</si>
  <si>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</si>
  <si>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</si>
  <si>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</si>
  <si>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</si>
  <si>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</si>
  <si>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</si>
  <si>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</si>
  <si>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</si>
  <si>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</si>
  <si>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</si>
  <si>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</si>
  <si>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</si>
  <si>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</si>
  <si>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</si>
  <si>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</si>
  <si>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</si>
  <si>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</si>
  <si>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</si>
  <si>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</si>
  <si>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</si>
  <si>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</si>
  <si>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</si>
  <si>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</si>
  <si>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</si>
  <si>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</si>
  <si>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</si>
  <si>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</si>
  <si>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</si>
  <si>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</si>
  <si>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</si>
  <si>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</si>
  <si>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</si>
  <si>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</si>
  <si>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</si>
  <si>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</si>
  <si>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</si>
  <si>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</si>
  <si>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</si>
  <si>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</si>
  <si>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</si>
  <si>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</si>
  <si>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</si>
  <si>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</si>
  <si>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</si>
  <si>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</si>
  <si>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</si>
  <si>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</si>
  <si>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</si>
  <si>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</si>
  <si>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</si>
  <si>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</si>
  <si>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</si>
  <si>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</si>
  <si>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</si>
  <si>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</si>
  <si>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</si>
  <si>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</si>
  <si>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</si>
  <si>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</si>
  <si>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</si>
  <si>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</si>
  <si>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</si>
  <si>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</si>
  <si>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</si>
  <si>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</si>
  <si>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</si>
  <si>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</si>
  <si>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</si>
  <si>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</si>
  <si>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</si>
  <si>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</si>
  <si>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</si>
  <si>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</si>
  <si>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</si>
  <si>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</si>
  <si>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</si>
  <si>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</si>
  <si>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</si>
  <si>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</si>
  <si>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</si>
  <si>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</si>
  <si>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</si>
  <si>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</si>
  <si>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</si>
  <si>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</si>
  <si>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</si>
  <si>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</si>
  <si>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</si>
  <si>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</si>
  <si>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</si>
  <si>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</si>
  <si>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</si>
  <si>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</si>
  <si>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</si>
  <si>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</si>
  <si>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</si>
  <si>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</si>
  <si>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</si>
  <si>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</si>
  <si>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</si>
  <si>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</si>
  <si>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</si>
  <si>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</si>
  <si>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</si>
  <si>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</si>
  <si>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</si>
  <si>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</si>
  <si>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</si>
  <si>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</si>
  <si>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</si>
  <si>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</si>
  <si>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</si>
  <si>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</si>
  <si>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</si>
  <si>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</si>
  <si>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</si>
  <si>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</si>
  <si>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</si>
  <si>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</si>
  <si>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</si>
  <si>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</si>
  <si>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</si>
  <si>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</si>
  <si>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</si>
  <si>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</si>
  <si>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</si>
  <si>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</si>
  <si>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</si>
  <si>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</si>
  <si>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</si>
  <si>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</si>
  <si>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</si>
  <si>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</si>
  <si>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</si>
  <si>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</si>
  <si>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</si>
  <si>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</si>
  <si>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</si>
  <si>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</si>
  <si>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</si>
  <si>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</si>
  <si>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</si>
  <si>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</si>
  <si>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</si>
  <si>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</si>
  <si>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</si>
  <si>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</si>
  <si>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</si>
  <si>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</si>
  <si>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</si>
  <si>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</si>
  <si>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</si>
  <si>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</si>
  <si>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</si>
  <si>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</si>
  <si>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</si>
  <si>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</si>
  <si>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</si>
  <si>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</si>
  <si>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</si>
  <si>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</si>
  <si>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</si>
  <si>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</si>
  <si>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</si>
  <si>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</si>
  <si>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</si>
  <si>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</si>
  <si>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</si>
  <si>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</si>
  <si>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</si>
  <si>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</si>
  <si>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</si>
  <si>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</si>
  <si>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</si>
  <si>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</si>
  <si>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</si>
  <si>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</si>
  <si>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</si>
  <si>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</si>
  <si>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</si>
  <si>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</si>
  <si>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</si>
  <si>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</si>
  <si>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</si>
  <si>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</si>
  <si>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</si>
  <si>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</si>
  <si>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</si>
  <si>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</si>
  <si>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</si>
  <si>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</si>
  <si>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</si>
  <si>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</si>
  <si>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</si>
  <si>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</si>
  <si>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</si>
  <si>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</si>
  <si>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</si>
  <si>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</si>
  <si>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</si>
  <si>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</si>
  <si>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</si>
  <si>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</si>
  <si>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</si>
  <si>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</si>
  <si>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</si>
  <si>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</si>
  <si>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</si>
  <si>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</si>
  <si>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</si>
  <si>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</si>
  <si>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</si>
  <si>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</si>
  <si>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</si>
  <si>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</si>
  <si>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</si>
  <si>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</si>
  <si>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</si>
  <si>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</si>
  <si>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</si>
  <si>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</si>
  <si>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</si>
  <si>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</si>
  <si>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</si>
  <si>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</si>
  <si>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</si>
  <si>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</si>
  <si>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</si>
  <si>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</si>
  <si>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</si>
  <si>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</si>
  <si>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</si>
  <si>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</si>
  <si>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</si>
  <si>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</si>
  <si>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</si>
  <si>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</si>
  <si>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</si>
  <si>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</si>
  <si>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</si>
  <si>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</si>
  <si>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</si>
  <si>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</si>
  <si>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</si>
  <si>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</si>
  <si>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</si>
  <si>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</si>
  <si>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</si>
  <si>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</si>
  <si>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</si>
  <si>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</si>
  <si>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</si>
  <si>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</si>
  <si>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</si>
  <si>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</si>
  <si>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</si>
  <si>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</si>
  <si>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</si>
  <si>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</si>
  <si>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</si>
  <si>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</si>
  <si>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</si>
  <si>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</si>
  <si>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</si>
  <si>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</si>
  <si>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</si>
  <si>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</si>
  <si>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</si>
  <si>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</si>
  <si>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</si>
  <si>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</si>
  <si>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</si>
  <si>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</si>
  <si>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</si>
  <si>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</si>
  <si>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</si>
  <si>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</si>
  <si>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</si>
  <si>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</si>
  <si>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</si>
  <si>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</si>
  <si>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</si>
  <si>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</si>
  <si>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</si>
  <si>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</si>
  <si>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</si>
  <si>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</si>
  <si>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</si>
  <si>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</si>
  <si>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</si>
  <si>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</si>
  <si>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</si>
  <si>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</si>
  <si>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</si>
  <si>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</si>
  <si>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</si>
  <si>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</si>
  <si>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</si>
  <si>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</si>
  <si>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</si>
  <si>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</si>
  <si>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</si>
  <si>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</si>
  <si>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</si>
  <si>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</si>
  <si>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</si>
  <si>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</si>
  <si>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</si>
  <si>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</si>
  <si>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</si>
  <si>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</si>
  <si>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</si>
  <si>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</si>
  <si>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</si>
  <si>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</si>
  <si>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</si>
  <si>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</si>
  <si>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</si>
  <si>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</si>
  <si>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</si>
  <si>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</si>
  <si>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</si>
  <si>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</si>
  <si>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</si>
  <si>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</si>
  <si>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</si>
  <si>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</si>
  <si>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</si>
  <si>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</si>
  <si>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</si>
  <si>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</si>
  <si>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</si>
  <si>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</si>
  <si>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</si>
  <si>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</si>
  <si>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</si>
  <si>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</si>
  <si>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</si>
  <si>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</si>
  <si>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</si>
  <si>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</si>
  <si>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</si>
  <si>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</si>
  <si>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</si>
  <si>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</si>
  <si>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</si>
  <si>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</si>
  <si>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</si>
  <si>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</si>
  <si>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</si>
  <si>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</si>
  <si>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</si>
  <si>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</si>
  <si>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</si>
  <si>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</si>
  <si>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</si>
  <si>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</si>
  <si>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</si>
  <si>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</si>
  <si>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</si>
  <si>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</si>
  <si>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</si>
  <si>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</si>
  <si>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</si>
  <si>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</si>
  <si>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</si>
  <si>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</si>
  <si>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</si>
  <si>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</si>
  <si>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</si>
  <si>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</si>
  <si>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</si>
  <si>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</si>
  <si>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</si>
  <si>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</si>
  <si>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</si>
  <si>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</si>
  <si>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</si>
  <si>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</si>
  <si>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</si>
  <si>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</si>
  <si>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</si>
  <si>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</si>
  <si>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</si>
  <si>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</si>
  <si>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</si>
  <si>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</si>
  <si>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</si>
  <si>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</si>
  <si>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</si>
  <si>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</si>
  <si>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</si>
  <si>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</si>
  <si>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</si>
  <si>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</si>
  <si>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</si>
  <si>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</si>
  <si>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</si>
  <si>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</si>
  <si>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</si>
  <si>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</si>
  <si>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</si>
  <si>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</si>
  <si>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</si>
  <si>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</si>
  <si>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</si>
  <si>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</si>
  <si>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</si>
  <si>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</si>
  <si>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</si>
  <si>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</si>
  <si>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</si>
  <si>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</si>
  <si>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</si>
  <si>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</si>
  <si>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</si>
  <si>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</si>
  <si>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</si>
  <si>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</si>
  <si>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</si>
  <si>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</si>
  <si>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</si>
  <si>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</si>
  <si>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</si>
  <si>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</si>
  <si>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</si>
  <si>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</si>
  <si>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</si>
  <si>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</si>
  <si>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</si>
  <si>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</si>
  <si>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</si>
  <si>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</si>
  <si>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</si>
  <si>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</si>
  <si>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</si>
  <si>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</si>
  <si>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</si>
  <si>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</si>
  <si>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</si>
  <si>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</si>
  <si>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</si>
  <si>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</si>
  <si>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</si>
  <si>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</si>
  <si>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</si>
  <si>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</si>
  <si>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</si>
  <si>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</si>
  <si>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</si>
  <si>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</si>
  <si>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</si>
  <si>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</si>
  <si>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</si>
  <si>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</si>
  <si>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</si>
  <si>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</si>
  <si>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</si>
  <si>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</si>
  <si>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</si>
  <si>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</si>
  <si>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</si>
  <si>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</si>
  <si>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</si>
  <si>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</si>
  <si>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</si>
  <si>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</si>
  <si>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</si>
  <si>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</si>
  <si>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</si>
  <si>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</si>
  <si>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</si>
  <si>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</si>
  <si>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</si>
  <si>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</si>
  <si>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</si>
  <si>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</si>
  <si>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</si>
  <si>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</si>
  <si>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</si>
  <si>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</si>
  <si>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</si>
  <si>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</si>
  <si>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</si>
  <si>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</si>
  <si>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</si>
  <si>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</si>
  <si>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</si>
  <si>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</si>
  <si>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</si>
  <si>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</si>
  <si>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</si>
  <si>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</si>
  <si>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</si>
  <si>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</si>
  <si>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</si>
  <si>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</si>
  <si>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</si>
  <si>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</si>
  <si>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</si>
  <si>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</si>
  <si>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</si>
  <si>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</si>
  <si>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</si>
  <si>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</si>
  <si>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</si>
  <si>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</si>
  <si>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</si>
  <si>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</si>
  <si>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</si>
  <si>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</si>
  <si>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</si>
  <si>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</si>
  <si>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</si>
  <si>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</si>
  <si>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</si>
  <si>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</si>
  <si>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</si>
  <si>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</si>
  <si>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</si>
  <si>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</si>
  <si>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</si>
  <si>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</si>
  <si>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</si>
  <si>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</si>
  <si>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</si>
  <si>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</si>
  <si>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</si>
  <si>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</si>
  <si>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</si>
  <si>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</si>
  <si>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</si>
  <si>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</si>
  <si>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</si>
  <si>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</si>
  <si>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</si>
  <si>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</si>
  <si>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</si>
  <si>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</si>
  <si>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</si>
  <si>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</si>
  <si>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</si>
  <si>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</si>
  <si>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</si>
  <si>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</si>
  <si>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</si>
  <si>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</si>
  <si>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</si>
  <si>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</si>
  <si>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</si>
  <si>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</si>
  <si>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</si>
  <si>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</si>
  <si>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</si>
  <si>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</si>
  <si>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</si>
  <si>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</si>
  <si>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</si>
  <si>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</si>
  <si>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</si>
  <si>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</si>
  <si>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</si>
  <si>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</si>
  <si>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</si>
  <si>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</si>
  <si>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</si>
  <si>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</si>
  <si>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</si>
  <si>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</si>
  <si>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</si>
  <si>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</si>
  <si>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</si>
  <si>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</si>
  <si>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</si>
  <si>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</si>
  <si>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</si>
  <si>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</si>
  <si>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</si>
  <si>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</si>
  <si>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</si>
  <si>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</si>
  <si>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</si>
  <si>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</si>
  <si>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</si>
  <si>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</si>
  <si>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</si>
  <si>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</si>
  <si>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</si>
  <si>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</si>
  <si>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</si>
  <si>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</si>
  <si>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</si>
  <si>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</si>
  <si>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</si>
  <si>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</si>
  <si>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</si>
  <si>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</si>
  <si>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</si>
  <si>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</si>
  <si>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</si>
  <si>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</si>
  <si>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</si>
  <si>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</si>
  <si>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</si>
  <si>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</si>
  <si>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</si>
  <si>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</si>
  <si>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</si>
  <si>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</si>
  <si>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</si>
  <si>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</si>
  <si>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</si>
  <si>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</si>
  <si>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</si>
  <si>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</si>
  <si>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</si>
  <si>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</si>
  <si>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</si>
  <si>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</si>
  <si>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</si>
  <si>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</si>
  <si>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</si>
  <si>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</si>
  <si>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</si>
  <si>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</si>
  <si>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</si>
  <si>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</si>
  <si>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</si>
  <si>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</si>
  <si>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</si>
  <si>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</si>
  <si>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</si>
  <si>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</si>
  <si>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</si>
  <si>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</si>
  <si>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</si>
  <si>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</si>
  <si>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</si>
  <si>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</si>
  <si>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</si>
  <si>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</si>
  <si>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</si>
  <si>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</si>
  <si>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</si>
  <si>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</si>
  <si>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</si>
  <si>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</si>
  <si>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</si>
  <si>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</si>
  <si>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</si>
  <si>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</si>
  <si>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</si>
  <si>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</si>
  <si>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</si>
  <si>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</si>
  <si>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</si>
  <si>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</si>
  <si>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</si>
  <si>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</si>
  <si>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</si>
  <si>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</si>
  <si>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</si>
  <si>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</si>
  <si>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</si>
  <si>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</si>
  <si>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</si>
  <si>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</si>
  <si>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</si>
  <si>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</si>
  <si>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</si>
  <si>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</si>
  <si>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</si>
  <si>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</si>
  <si>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</si>
  <si>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</si>
  <si>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</si>
  <si>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</si>
  <si>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</si>
  <si>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</si>
  <si>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</si>
  <si>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</si>
  <si>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</si>
  <si>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</si>
  <si>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</si>
  <si>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</si>
  <si>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</si>
  <si>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</si>
  <si>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</si>
  <si>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</si>
  <si>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</si>
  <si>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</si>
  <si>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</si>
  <si>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</si>
  <si>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</si>
  <si>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</si>
  <si>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</si>
  <si>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</si>
  <si>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</si>
  <si>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</si>
  <si>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</si>
  <si>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</si>
  <si>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</si>
  <si>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</si>
  <si>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</si>
  <si>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</si>
  <si>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</si>
  <si>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</si>
  <si>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</si>
  <si>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</si>
  <si>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</si>
  <si>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</si>
  <si>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</si>
  <si>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</si>
  <si>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</si>
  <si>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</si>
  <si>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</si>
  <si>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</si>
  <si>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</si>
  <si>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</si>
  <si>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</si>
  <si>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</si>
  <si>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</si>
  <si>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</si>
  <si>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</si>
  <si>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</si>
  <si>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</si>
  <si>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</si>
  <si>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</si>
  <si>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</si>
  <si>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</si>
  <si>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</si>
  <si>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</si>
  <si>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</si>
  <si>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</si>
  <si>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</si>
  <si>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</si>
  <si>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</si>
  <si>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</si>
  <si>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</si>
  <si>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</si>
  <si>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</si>
  <si>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</si>
  <si>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</si>
  <si>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</si>
  <si>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</si>
  <si>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</si>
  <si>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</si>
  <si>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</si>
  <si>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</si>
  <si>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</si>
  <si>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</si>
  <si>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</si>
  <si>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</si>
  <si>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</si>
  <si>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</si>
  <si>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</si>
  <si>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</si>
  <si>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</si>
  <si>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</si>
  <si>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</si>
  <si>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</si>
  <si>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</si>
  <si>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</si>
  <si>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</si>
  <si>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</si>
  <si>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</si>
  <si>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</si>
  <si>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</si>
  <si>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</si>
  <si>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</si>
  <si>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</si>
  <si>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</si>
  <si>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</si>
  <si>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</si>
  <si>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</si>
  <si>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</si>
  <si>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</si>
  <si>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</si>
  <si>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</si>
  <si>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</si>
  <si>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</si>
  <si>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</si>
  <si>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</si>
  <si>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</si>
  <si>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</si>
  <si>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</si>
  <si>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</si>
  <si>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</si>
  <si>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</si>
  <si>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</si>
  <si>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</si>
  <si>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</si>
  <si>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</si>
  <si>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</si>
  <si>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</si>
  <si>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</si>
  <si>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</si>
  <si>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</si>
  <si>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</si>
  <si>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</si>
  <si>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</si>
  <si>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</si>
  <si>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</si>
  <si>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</si>
  <si>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</si>
  <si>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</si>
  <si>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</si>
  <si>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</si>
  <si>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</si>
  <si>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</si>
  <si>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</si>
  <si>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</si>
  <si>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</si>
  <si>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</si>
  <si>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</si>
  <si>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</si>
  <si>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</si>
  <si>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</si>
  <si>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</si>
  <si>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</si>
  <si>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</si>
  <si>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</si>
  <si>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</si>
  <si>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</si>
  <si>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</si>
  <si>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</si>
  <si>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</si>
  <si>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</si>
  <si>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</si>
  <si>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</si>
  <si>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</si>
  <si>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</si>
  <si>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</si>
  <si>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</si>
  <si>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</si>
  <si>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</si>
  <si>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</si>
  <si>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</si>
  <si>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</si>
  <si>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</si>
  <si>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</si>
  <si>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</si>
  <si>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</si>
  <si>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</si>
  <si>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</si>
  <si>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</si>
  <si>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</si>
  <si>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</si>
  <si>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</si>
  <si>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</si>
  <si>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</si>
  <si>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</si>
  <si>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</si>
  <si>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</si>
  <si>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</si>
  <si>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</si>
  <si>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</si>
  <si>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</si>
  <si>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</si>
  <si>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</si>
  <si>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</si>
  <si>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</si>
  <si>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</si>
  <si>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</si>
  <si>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</si>
  <si>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</si>
  <si>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</si>
  <si>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</si>
  <si>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</si>
  <si>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</si>
  <si>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</si>
  <si>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</si>
  <si>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</si>
  <si>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</si>
  <si>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</si>
  <si>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</si>
  <si>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</si>
  <si>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</si>
  <si>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</si>
  <si>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</si>
  <si>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</si>
  <si>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</si>
  <si>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</si>
  <si>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</si>
  <si>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</si>
  <si>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</si>
  <si>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</si>
  <si>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</si>
  <si>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</si>
  <si>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</si>
  <si>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</si>
  <si>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</si>
  <si>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</si>
  <si>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</si>
  <si>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</si>
  <si>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</si>
  <si>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</si>
  <si>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</si>
  <si>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</si>
  <si>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</si>
  <si>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</si>
  <si>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</si>
  <si>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</si>
  <si>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</si>
  <si>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</si>
  <si>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</si>
  <si>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</si>
  <si>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</si>
  <si>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</si>
  <si>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</si>
  <si>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</si>
  <si>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</si>
  <si>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</si>
  <si>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</si>
  <si>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</si>
  <si>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</si>
  <si>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</si>
  <si>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</si>
  <si>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</si>
  <si>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</si>
  <si>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</si>
  <si>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</si>
  <si>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</si>
  <si>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</si>
  <si>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</si>
  <si>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</si>
  <si>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</si>
  <si>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</si>
  <si>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</si>
  <si>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</si>
  <si>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</si>
  <si>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</si>
  <si>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</si>
  <si>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</si>
  <si>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</si>
  <si>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</si>
  <si>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</si>
  <si>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</si>
  <si>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</si>
  <si>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</si>
  <si>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</si>
  <si>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</si>
  <si>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</si>
  <si>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</si>
  <si>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</si>
  <si>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</si>
  <si>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</si>
  <si>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</si>
  <si>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</si>
  <si>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</si>
  <si>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</si>
  <si>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</si>
  <si>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</si>
  <si>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</si>
  <si>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</si>
  <si>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</si>
  <si>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</si>
  <si>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</si>
  <si>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</si>
  <si>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</si>
  <si>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</si>
  <si>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</si>
  <si>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</si>
  <si>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</si>
  <si>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</si>
  <si>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</si>
  <si>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</si>
  <si>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</si>
  <si>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</si>
  <si>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</si>
  <si>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</si>
  <si>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</si>
  <si>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</si>
  <si>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</si>
  <si>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</si>
  <si>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</si>
  <si>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</si>
  <si>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</si>
  <si>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</si>
  <si>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</si>
  <si>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</si>
  <si>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</si>
  <si>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</si>
  <si>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</si>
  <si>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</si>
  <si>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</si>
  <si>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</si>
  <si>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</si>
  <si>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</si>
  <si>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</si>
  <si>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</si>
  <si>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</si>
  <si>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</si>
  <si>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</si>
  <si>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</si>
  <si>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</si>
  <si>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</si>
  <si>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</si>
  <si>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</si>
  <si>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</si>
  <si>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</si>
  <si>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</si>
  <si>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</si>
  <si>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</si>
  <si>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</si>
  <si>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</si>
  <si>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</si>
  <si>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</si>
  <si>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</si>
  <si>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</si>
  <si>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</si>
  <si>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</si>
  <si>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</si>
  <si>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</si>
  <si>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</si>
  <si>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</si>
  <si>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</si>
  <si>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</si>
  <si>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</si>
  <si>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</si>
  <si>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</si>
  <si>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</si>
  <si>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</si>
  <si>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</si>
  <si>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</si>
  <si>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</si>
  <si>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</si>
  <si>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</si>
  <si>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</si>
  <si>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</si>
  <si>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</si>
  <si>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</si>
  <si>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</si>
  <si>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</si>
  <si>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</si>
  <si>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</si>
  <si>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</si>
  <si>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</si>
  <si>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</si>
  <si>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</si>
  <si>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</si>
  <si>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</si>
  <si>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</si>
  <si>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</si>
  <si>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</si>
  <si>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</si>
  <si>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</si>
  <si>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</si>
  <si>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</si>
  <si>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</si>
  <si>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</si>
  <si>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</si>
  <si>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</si>
  <si>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</si>
  <si>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</si>
  <si>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</si>
  <si>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</si>
  <si>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</si>
  <si>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</si>
  <si>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</si>
  <si>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</si>
  <si>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</si>
  <si>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</si>
  <si>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</si>
  <si>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</si>
  <si>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</si>
  <si>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</si>
  <si>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</si>
  <si>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</si>
  <si>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</si>
  <si>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</si>
  <si>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</si>
  <si>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</si>
  <si>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</si>
  <si>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</si>
  <si>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</si>
  <si>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</si>
  <si>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</si>
  <si>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</si>
  <si>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</si>
  <si>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</si>
  <si>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</si>
  <si>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</si>
  <si>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</si>
  <si>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</si>
  <si>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</si>
  <si>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</si>
  <si>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</si>
  <si>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</si>
  <si>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</si>
  <si>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</si>
  <si>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</si>
  <si>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</si>
  <si>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</si>
  <si>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</si>
  <si>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</si>
  <si>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</si>
  <si>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</si>
  <si>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</si>
  <si>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</si>
  <si>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</si>
  <si>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</si>
  <si>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</si>
  <si>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</si>
  <si>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</si>
  <si>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</si>
  <si>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</si>
  <si>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</si>
  <si>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</si>
  <si>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</si>
  <si>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</si>
  <si>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</si>
  <si>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</si>
  <si>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</si>
  <si>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</si>
  <si>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</si>
  <si>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</si>
  <si>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</si>
  <si>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</si>
  <si>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</si>
  <si>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</si>
  <si>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</si>
  <si>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</si>
  <si>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</si>
  <si>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</si>
  <si>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</si>
  <si>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</si>
  <si>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</si>
  <si>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</si>
  <si>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</si>
  <si>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</si>
  <si>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</si>
  <si>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</si>
  <si>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</si>
  <si>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</si>
  <si>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</si>
  <si>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</si>
  <si>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</si>
  <si>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</si>
  <si>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</si>
  <si>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</si>
  <si>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</si>
  <si>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</si>
  <si>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</si>
  <si>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</si>
  <si>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</si>
  <si>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</si>
  <si>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</si>
  <si>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</si>
  <si>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</si>
  <si>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</si>
  <si>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</si>
  <si>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</si>
  <si>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</si>
  <si>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</si>
  <si>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</si>
  <si>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</si>
  <si>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</si>
  <si>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</si>
  <si>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</si>
  <si>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</si>
  <si>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</si>
  <si>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</si>
  <si>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</si>
  <si>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</si>
  <si>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</si>
  <si>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</si>
  <si>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</si>
  <si>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</si>
  <si>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</si>
  <si>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</si>
  <si>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</si>
  <si>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</si>
  <si>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</si>
  <si>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</si>
  <si>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</si>
  <si>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</si>
  <si>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</si>
  <si>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</si>
  <si>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</si>
  <si>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</si>
  <si>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</si>
  <si>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</si>
  <si>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</si>
  <si>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</si>
  <si>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</si>
  <si>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</si>
  <si>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</si>
  <si>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</si>
  <si>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</si>
  <si>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</si>
  <si>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</si>
  <si>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</si>
  <si>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</si>
  <si>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</si>
  <si>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</si>
  <si>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</si>
  <si>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</si>
  <si>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</si>
  <si>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</si>
  <si>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</si>
  <si>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</si>
  <si>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</si>
  <si>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</si>
  <si>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</si>
  <si>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</si>
  <si>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</si>
  <si>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</si>
  <si>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</si>
  <si>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</si>
  <si>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</si>
  <si>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</si>
  <si>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</si>
  <si>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</si>
  <si>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</si>
  <si>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</si>
  <si>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</si>
  <si>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</si>
  <si>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</si>
  <si>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</si>
  <si>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</si>
  <si>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</si>
  <si>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</si>
  <si>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</si>
  <si>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</si>
  <si>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</si>
  <si>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</si>
  <si>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</si>
  <si>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</si>
  <si>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</si>
  <si>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</si>
  <si>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</si>
  <si>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</si>
  <si>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</si>
  <si>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</si>
  <si>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</si>
  <si>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</si>
  <si>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</si>
  <si>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</si>
  <si>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</si>
  <si>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</si>
  <si>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</si>
  <si>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</si>
  <si>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</si>
  <si>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</si>
  <si>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</si>
  <si>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</si>
  <si>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</si>
  <si>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</si>
  <si>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</si>
  <si>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</si>
  <si>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</si>
  <si>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</si>
  <si>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</si>
  <si>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</si>
  <si>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</si>
  <si>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</si>
  <si>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</si>
  <si>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</si>
  <si>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</si>
  <si>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</si>
  <si>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</si>
  <si>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</si>
  <si>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</si>
  <si>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</si>
  <si>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</si>
  <si>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</si>
  <si>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</si>
  <si>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</si>
  <si>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</si>
  <si>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</si>
  <si>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</si>
  <si>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</si>
  <si>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</si>
  <si>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</si>
  <si>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</si>
  <si>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</si>
  <si>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</si>
  <si>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</si>
  <si>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</si>
  <si>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</si>
  <si>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</si>
  <si>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</si>
  <si>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</si>
  <si>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</si>
  <si>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</si>
  <si>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</si>
  <si>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</si>
  <si>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</si>
  <si>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</si>
  <si>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</si>
  <si>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</si>
  <si>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</si>
  <si>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</si>
  <si>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</si>
  <si>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</si>
  <si>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</si>
  <si>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</si>
  <si>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</si>
  <si>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</si>
  <si>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</si>
  <si>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</si>
  <si>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</si>
  <si>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</si>
  <si>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</si>
  <si>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</si>
  <si>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</si>
  <si>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</si>
  <si>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</si>
  <si>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</si>
  <si>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</si>
  <si>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</si>
  <si>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</si>
  <si>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</si>
  <si>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</si>
  <si>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</si>
  <si>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</si>
  <si>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</si>
  <si>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</si>
  <si>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</si>
  <si>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</si>
  <si>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</si>
  <si>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</si>
  <si>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</si>
  <si>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</si>
  <si>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</si>
  <si>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</si>
  <si>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</si>
  <si>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</si>
  <si>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</si>
  <si>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</si>
  <si>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</si>
  <si>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</si>
  <si>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</si>
  <si>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</si>
  <si>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</si>
  <si>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</si>
  <si>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</si>
  <si>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</si>
  <si>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</si>
  <si>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</si>
  <si>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</si>
  <si>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</si>
  <si>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</si>
  <si>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</si>
  <si>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</si>
  <si>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</si>
  <si>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</si>
  <si>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</si>
  <si>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</si>
  <si>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</si>
  <si>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</si>
  <si>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</si>
  <si>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</si>
  <si>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</si>
  <si>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</si>
  <si>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</si>
  <si>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</si>
  <si>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</si>
  <si>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</si>
  <si>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</si>
  <si>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</si>
  <si>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</si>
  <si>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</si>
  <si>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</si>
  <si>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</si>
  <si>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</si>
  <si>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</si>
  <si>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</si>
  <si>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</si>
  <si>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</si>
  <si>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</si>
  <si>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</si>
  <si>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</si>
  <si>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</si>
  <si>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</si>
  <si>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</si>
  <si>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</si>
  <si>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</si>
  <si>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</si>
  <si>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</si>
  <si>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</si>
  <si>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</si>
  <si>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</si>
  <si>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</si>
  <si>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</si>
  <si>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</si>
  <si>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</si>
  <si>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</si>
  <si>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</si>
  <si>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</si>
  <si>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</si>
  <si>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</si>
  <si>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</si>
  <si>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</si>
  <si>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</si>
  <si>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</si>
  <si>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</si>
  <si>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</si>
  <si>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</si>
  <si>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</si>
  <si>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</si>
  <si>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</si>
  <si>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</si>
  <si>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</si>
  <si>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</si>
  <si>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</si>
  <si>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</si>
  <si>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</si>
  <si>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</si>
  <si>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</si>
  <si>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</si>
  <si>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</si>
  <si>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</si>
  <si>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</si>
  <si>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</si>
  <si>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</si>
  <si>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</si>
  <si>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</si>
  <si>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</si>
  <si>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</si>
  <si>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</si>
  <si>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</si>
  <si>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</si>
  <si>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</si>
  <si>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</si>
  <si>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</si>
  <si>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</si>
  <si>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</si>
  <si>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</si>
  <si>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</si>
  <si>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</si>
  <si>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</si>
  <si>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</si>
  <si>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</si>
  <si>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</si>
  <si>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</si>
  <si>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</si>
  <si>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</si>
  <si>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</si>
  <si>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</si>
  <si>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</si>
  <si>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</si>
  <si>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</si>
  <si>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</si>
  <si>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</si>
  <si>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</si>
  <si>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</si>
  <si>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</si>
  <si>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</si>
  <si>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</si>
  <si>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</si>
  <si>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</si>
  <si>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</si>
  <si>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</si>
  <si>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</si>
  <si>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</si>
  <si>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</si>
  <si>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</si>
  <si>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</si>
  <si>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</si>
  <si>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</si>
  <si>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</si>
  <si>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</si>
  <si>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</si>
  <si>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</si>
  <si>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</si>
  <si>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</si>
  <si>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</si>
  <si>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</si>
  <si>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</si>
  <si>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</si>
  <si>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</si>
  <si>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</si>
  <si>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</si>
  <si>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</si>
  <si>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</si>
  <si>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</si>
  <si>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</si>
  <si>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</si>
  <si>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</si>
  <si>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</si>
  <si>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</si>
  <si>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</si>
  <si>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</si>
  <si>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</si>
  <si>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</si>
  <si>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</si>
  <si>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</si>
  <si>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</si>
  <si>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</si>
  <si>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</si>
  <si>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</si>
  <si>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</si>
  <si>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</si>
  <si>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</si>
  <si>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</si>
  <si>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</si>
  <si>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</si>
  <si>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</si>
  <si>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</si>
  <si>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</si>
  <si>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</si>
  <si>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</si>
  <si>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</si>
  <si>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</si>
  <si>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</si>
  <si>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</si>
  <si>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</si>
  <si>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</si>
  <si>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</si>
  <si>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</si>
  <si>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</si>
  <si>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</si>
  <si>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</si>
  <si>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</si>
  <si>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</si>
  <si>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</si>
  <si>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</si>
  <si>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</si>
  <si>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</si>
  <si>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</si>
  <si>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</si>
  <si>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</si>
  <si>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</si>
  <si>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</si>
  <si>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</si>
  <si>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</si>
  <si>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</si>
  <si>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</si>
  <si>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</si>
  <si>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</si>
  <si>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</si>
  <si>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</si>
  <si>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</si>
  <si>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</si>
  <si>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</si>
  <si>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</si>
  <si>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</si>
  <si>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</si>
  <si>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</si>
  <si>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</si>
  <si>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</si>
  <si>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</si>
  <si>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</si>
  <si>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</si>
  <si>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</si>
  <si>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</si>
  <si>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</si>
  <si>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</si>
  <si>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</si>
  <si>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</si>
  <si>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</si>
  <si>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</si>
  <si>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</si>
  <si>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</si>
  <si>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</si>
  <si>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</si>
  <si>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</si>
  <si>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</si>
  <si>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</si>
  <si>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</si>
  <si>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</si>
  <si>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</si>
  <si>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</si>
  <si>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</si>
  <si>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</si>
  <si>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</si>
  <si>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</si>
  <si>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</si>
  <si>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</si>
  <si>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</si>
  <si>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</si>
  <si>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</si>
  <si>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</si>
  <si>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</si>
  <si>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</si>
  <si>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</si>
  <si>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</si>
  <si>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</si>
  <si>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</si>
  <si>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</si>
  <si>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</si>
  <si>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</si>
  <si>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</si>
  <si>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</si>
  <si>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</si>
  <si>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</si>
  <si>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</si>
  <si>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</si>
  <si>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</si>
  <si>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</si>
  <si>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</si>
  <si>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</si>
  <si>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</si>
  <si>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</si>
  <si>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</si>
  <si>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</si>
  <si>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</si>
  <si>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</si>
  <si>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</si>
  <si>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</si>
  <si>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</si>
  <si>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</si>
  <si>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</si>
  <si>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</si>
  <si>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</si>
  <si>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</si>
  <si>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</si>
  <si>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</si>
  <si>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</si>
  <si>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</si>
  <si>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</si>
  <si>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</si>
  <si>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</si>
  <si>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</si>
  <si>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</si>
  <si>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</si>
  <si>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</si>
  <si>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</si>
  <si>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</si>
  <si>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</si>
  <si>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</si>
  <si>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</si>
  <si>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</si>
  <si>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</si>
  <si>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</si>
  <si>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</si>
  <si>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</si>
  <si>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</si>
  <si>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</si>
  <si>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</si>
  <si>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</si>
  <si>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</si>
  <si>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</si>
  <si>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</si>
  <si>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</si>
  <si>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</si>
  <si>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</si>
  <si>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</si>
  <si>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</si>
  <si>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</si>
  <si>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</si>
  <si>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</si>
  <si>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</si>
  <si>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</si>
  <si>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</si>
  <si>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</si>
  <si>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</si>
  <si>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</si>
  <si>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</si>
  <si>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</si>
  <si>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</si>
  <si>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</si>
  <si>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</si>
  <si>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</si>
  <si>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</si>
  <si>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</si>
  <si>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</si>
  <si>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</si>
  <si>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</si>
  <si>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</si>
  <si>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</si>
  <si>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</si>
  <si>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</si>
  <si>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</si>
  <si>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</si>
  <si>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</si>
  <si>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</si>
  <si>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</si>
  <si>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</si>
  <si>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</si>
  <si>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</si>
  <si>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</si>
  <si>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</si>
  <si>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</si>
  <si>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</si>
  <si>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</si>
  <si>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</si>
  <si>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</si>
  <si>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</si>
  <si>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</si>
  <si>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</si>
  <si>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</si>
  <si>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</si>
  <si>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</si>
  <si>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</si>
  <si>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</si>
  <si>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</si>
  <si>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</si>
  <si>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</si>
  <si>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</si>
  <si>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</si>
  <si>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</si>
  <si>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</si>
  <si>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</si>
  <si>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</si>
  <si>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</si>
  <si>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</si>
  <si>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</si>
  <si>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</si>
  <si>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</si>
  <si>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</si>
  <si>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</si>
  <si>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</si>
  <si>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</si>
  <si>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</si>
  <si>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</si>
  <si>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</si>
  <si>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</si>
  <si>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</si>
  <si>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</si>
  <si>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</si>
  <si>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</si>
  <si>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</si>
  <si>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</si>
  <si>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</si>
  <si>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</si>
  <si>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</si>
  <si>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</si>
  <si>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</si>
  <si>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</si>
  <si>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</si>
  <si>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</si>
  <si>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</si>
  <si>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</si>
  <si>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</si>
  <si>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</si>
  <si>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</si>
  <si>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</si>
  <si>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</si>
  <si>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</si>
  <si>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</si>
  <si>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</si>
  <si>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</si>
  <si>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</si>
  <si>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</si>
  <si>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</si>
  <si>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</si>
  <si>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</si>
  <si>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</si>
  <si>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</si>
  <si>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</si>
  <si>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</si>
  <si>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</si>
  <si>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</si>
  <si>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</si>
  <si>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</si>
  <si>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</si>
  <si>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</si>
  <si>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</si>
  <si>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</si>
  <si>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</si>
  <si>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</si>
  <si>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</si>
  <si>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</si>
  <si>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</si>
  <si>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</si>
  <si>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</si>
  <si>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</si>
  <si>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</si>
  <si>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</si>
  <si>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</si>
  <si>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</si>
  <si>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</si>
  <si>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</si>
  <si>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</si>
  <si>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</si>
  <si>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</si>
  <si>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</si>
  <si>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</si>
  <si>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</si>
  <si>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</si>
  <si>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</si>
  <si>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</si>
  <si>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</si>
  <si>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</si>
  <si>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</si>
  <si>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</si>
  <si>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</si>
  <si>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</si>
  <si>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</si>
  <si>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</si>
  <si>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</si>
  <si>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</si>
  <si>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</si>
  <si>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</si>
  <si>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</si>
  <si>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</si>
  <si>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</si>
  <si>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</si>
  <si>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</si>
  <si>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</si>
  <si>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</si>
  <si>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</si>
  <si>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</si>
  <si>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</si>
  <si>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</si>
  <si>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</si>
  <si>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</si>
  <si>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</si>
  <si>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</si>
  <si>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</si>
  <si>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</si>
  <si>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</si>
  <si>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</si>
  <si>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</si>
  <si>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</si>
  <si>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</si>
  <si>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</si>
  <si>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</si>
  <si>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</si>
  <si>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</si>
  <si>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</si>
  <si>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</si>
  <si>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</si>
  <si>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</si>
  <si>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</si>
  <si>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</si>
  <si>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</si>
  <si>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</si>
  <si>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</si>
  <si>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</si>
  <si>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</si>
  <si>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</si>
  <si>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</si>
  <si>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</si>
  <si>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</si>
  <si>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</si>
  <si>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</si>
  <si>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</si>
  <si>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</si>
  <si>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</si>
  <si>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</si>
  <si>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</si>
  <si>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</si>
  <si>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</si>
  <si>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</si>
  <si>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</si>
  <si>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</si>
  <si>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</si>
  <si>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</si>
  <si>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</si>
  <si>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</si>
  <si>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</si>
  <si>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</si>
  <si>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</si>
  <si>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</si>
  <si>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</si>
  <si>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</si>
  <si>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</si>
  <si>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</si>
  <si>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</si>
  <si>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</si>
  <si>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</si>
  <si>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</si>
  <si>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</si>
  <si>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</si>
  <si>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</si>
  <si>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</si>
  <si>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</si>
  <si>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</si>
  <si>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</si>
  <si>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</si>
  <si>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</si>
  <si>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</si>
  <si>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</si>
  <si>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</si>
  <si>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</si>
  <si>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</si>
  <si>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</si>
  <si>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</si>
  <si>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</si>
  <si>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</si>
  <si>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</si>
  <si>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</si>
  <si>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</si>
  <si>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</si>
  <si>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</si>
  <si>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</si>
  <si>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</si>
  <si>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</si>
  <si>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</si>
  <si>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</si>
  <si>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</si>
  <si>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</si>
  <si>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</si>
  <si>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</si>
  <si>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</si>
  <si>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</si>
  <si>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</si>
  <si>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</si>
  <si>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</si>
  <si>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</si>
  <si>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</si>
  <si>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</si>
  <si>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</si>
  <si>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</si>
  <si>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</si>
  <si>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</si>
  <si>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</si>
  <si>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</si>
  <si>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</si>
  <si>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</si>
  <si>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</si>
  <si>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</si>
  <si>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</si>
  <si>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</si>
  <si>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</si>
  <si>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</si>
  <si>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</si>
  <si>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</si>
  <si>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</si>
  <si>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</si>
  <si>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</si>
  <si>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</si>
  <si>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</si>
  <si>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</si>
  <si>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</si>
  <si>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</si>
  <si>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</si>
  <si>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</si>
  <si>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</si>
  <si>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</si>
  <si>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</si>
  <si>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</si>
  <si>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</si>
  <si>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</si>
  <si>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</si>
  <si>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</si>
  <si>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</si>
  <si>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</si>
  <si>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</si>
  <si>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</si>
  <si>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</si>
  <si>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</si>
  <si>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</si>
  <si>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</si>
  <si>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</si>
  <si>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</si>
  <si>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</si>
  <si>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</si>
  <si>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</si>
  <si>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</si>
  <si>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</si>
  <si>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</si>
  <si>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</si>
  <si>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</si>
  <si>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</si>
  <si>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</si>
  <si>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</si>
  <si>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</si>
  <si>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</si>
  <si>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</si>
  <si>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</si>
  <si>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</si>
  <si>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</si>
  <si>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</si>
  <si>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</si>
  <si>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</si>
  <si>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</si>
  <si>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</si>
  <si>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</si>
  <si>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</si>
  <si>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</si>
  <si>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</si>
  <si>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</si>
  <si>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</si>
  <si>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</si>
  <si>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</si>
  <si>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</si>
  <si>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</si>
  <si>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</si>
  <si>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</si>
  <si>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</si>
  <si>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</si>
  <si>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</si>
  <si>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</si>
  <si>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</si>
  <si>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</si>
  <si>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</si>
  <si>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</si>
  <si>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</si>
  <si>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</si>
  <si>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</si>
  <si>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</si>
  <si>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</si>
  <si>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</si>
  <si>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</si>
  <si>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</si>
  <si>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</si>
  <si>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</si>
  <si>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</si>
  <si>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</si>
  <si>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</si>
  <si>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</si>
  <si>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</si>
  <si>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</si>
  <si>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</si>
  <si>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</si>
  <si>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</si>
  <si>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</si>
  <si>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</si>
  <si>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</si>
  <si>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</si>
  <si>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</si>
  <si>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</si>
  <si>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</si>
  <si>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</si>
  <si>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</si>
  <si>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</si>
  <si>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</si>
  <si>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</si>
  <si>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</si>
  <si>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</si>
  <si>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</si>
  <si>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</si>
  <si>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</si>
  <si>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</si>
  <si>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</si>
  <si>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</si>
  <si>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</si>
  <si>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</si>
  <si>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</si>
  <si>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</si>
  <si>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</si>
  <si>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</si>
  <si>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</si>
  <si>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</si>
  <si>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</si>
  <si>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</si>
  <si>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</si>
  <si>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</si>
  <si>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</si>
  <si>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</si>
  <si>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</si>
  <si>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</si>
  <si>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</si>
  <si>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</si>
  <si>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</si>
  <si>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</si>
  <si>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</si>
  <si>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</si>
  <si>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</si>
  <si>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</si>
  <si>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</si>
  <si>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</si>
  <si>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</si>
  <si>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</si>
  <si>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</si>
  <si>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</si>
  <si>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</si>
  <si>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</si>
  <si>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</si>
  <si>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</si>
  <si>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</si>
  <si>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</si>
  <si>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</si>
  <si>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</si>
  <si>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</si>
  <si>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</si>
  <si>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</si>
  <si>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</si>
  <si>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</si>
  <si>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</si>
  <si>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</si>
  <si>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</si>
  <si>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</si>
  <si>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</si>
  <si>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</si>
  <si>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</si>
  <si>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</si>
  <si>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</si>
  <si>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</si>
  <si>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</si>
  <si>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</si>
  <si>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</si>
  <si>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</si>
  <si>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</si>
  <si>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</si>
  <si>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</si>
  <si>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</si>
  <si>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</si>
  <si>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</si>
  <si>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</si>
  <si>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</si>
  <si>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</si>
  <si>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</si>
  <si>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</si>
  <si>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</si>
  <si>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</si>
  <si>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</si>
  <si>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</si>
  <si>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</si>
  <si>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</si>
  <si>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</si>
  <si>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</si>
  <si>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</si>
  <si>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</si>
  <si>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</si>
  <si>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</si>
  <si>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</si>
  <si>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</si>
  <si>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</si>
  <si>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</si>
  <si>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</si>
  <si>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</si>
  <si>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</si>
  <si>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</si>
  <si>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</si>
  <si>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</si>
  <si>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</si>
  <si>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</si>
  <si>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</si>
  <si>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</si>
  <si>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</si>
  <si>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</si>
  <si>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</si>
  <si>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</si>
  <si>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</si>
  <si>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</si>
  <si>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</si>
  <si>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</si>
  <si>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</si>
  <si>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</si>
  <si>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</si>
  <si>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</si>
  <si>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</si>
  <si>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</si>
  <si>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</si>
  <si>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</si>
  <si>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</si>
  <si>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</si>
  <si>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</si>
  <si>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</si>
  <si>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</si>
  <si>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</si>
  <si>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</si>
  <si>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</si>
  <si>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</si>
  <si>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</si>
  <si>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</si>
  <si>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</si>
  <si>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</si>
  <si>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</si>
  <si>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</si>
  <si>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</si>
  <si>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</si>
  <si>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</si>
  <si>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</si>
  <si>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</si>
  <si>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</si>
  <si>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</si>
  <si>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</si>
  <si>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</si>
  <si>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</si>
  <si>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</si>
  <si>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</si>
  <si>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</si>
  <si>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</si>
  <si>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</si>
  <si>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</si>
  <si>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</si>
  <si>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</si>
  <si>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</si>
  <si>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</si>
  <si>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</si>
  <si>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</si>
  <si>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</si>
  <si>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</si>
  <si>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</si>
  <si>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</si>
  <si>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</si>
  <si>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</si>
  <si>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</si>
  <si>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</si>
  <si>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</si>
  <si>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</si>
  <si>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</si>
  <si>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</si>
  <si>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</si>
  <si>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</si>
  <si>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</si>
  <si>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</si>
  <si>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</si>
  <si>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</si>
  <si>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</si>
  <si>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</si>
  <si>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</si>
  <si>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</si>
  <si>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</si>
  <si>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</si>
  <si>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</si>
  <si>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</si>
  <si>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</si>
  <si>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</si>
  <si>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</si>
  <si>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</si>
  <si>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</si>
  <si>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</si>
  <si>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</si>
  <si>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</si>
  <si>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</si>
  <si>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</si>
  <si>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</si>
  <si>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</si>
  <si>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</si>
  <si>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</si>
  <si>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</si>
  <si>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</si>
  <si>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</si>
  <si>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</si>
  <si>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</si>
  <si>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</si>
  <si>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</si>
  <si>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</si>
  <si>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</si>
  <si>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</si>
  <si>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</si>
  <si>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</si>
  <si>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</si>
  <si>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</si>
  <si>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</si>
  <si>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</si>
  <si>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</si>
  <si>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</si>
  <si>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</si>
  <si>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</si>
  <si>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</si>
  <si>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</si>
  <si>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</si>
  <si>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</si>
  <si>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</si>
  <si>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</si>
  <si>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</si>
  <si>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</si>
  <si>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</si>
  <si>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</si>
  <si>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</si>
  <si>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</si>
  <si>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</si>
  <si>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</si>
  <si>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</si>
  <si>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</si>
  <si>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</si>
  <si>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</si>
  <si>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</si>
  <si>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</si>
  <si>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</si>
  <si>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</si>
  <si>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</si>
  <si>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</si>
  <si>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</si>
  <si>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</si>
  <si>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</si>
  <si>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</si>
  <si>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</si>
  <si>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</si>
  <si>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</si>
  <si>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</si>
  <si>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</si>
  <si>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</si>
  <si>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</si>
  <si>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</si>
  <si>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</si>
  <si>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</si>
  <si>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</si>
  <si>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</si>
  <si>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</si>
  <si>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</si>
  <si>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</si>
  <si>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</si>
  <si>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</si>
  <si>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</si>
  <si>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</si>
  <si>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</si>
  <si>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</si>
  <si>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</si>
  <si>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</si>
  <si>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</si>
  <si>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</si>
  <si>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</si>
  <si>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</si>
  <si>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</si>
  <si>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</si>
  <si>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</si>
  <si>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</si>
  <si>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</si>
  <si>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</si>
  <si>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</si>
  <si>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</si>
  <si>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</si>
  <si>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</si>
  <si>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</si>
  <si>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</si>
  <si>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</si>
  <si>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</si>
  <si>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</si>
  <si>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</si>
  <si>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</si>
  <si>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</si>
  <si>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</si>
  <si>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</si>
  <si>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</si>
  <si>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</si>
  <si>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</si>
  <si>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</si>
  <si>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</si>
  <si>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</si>
  <si>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</si>
  <si>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</si>
  <si>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</si>
  <si>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</si>
  <si>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</si>
  <si>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</si>
  <si>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</si>
  <si>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</si>
  <si>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</si>
  <si>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</si>
  <si>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</si>
  <si>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</si>
  <si>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</si>
  <si>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</si>
  <si>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</si>
  <si>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</si>
  <si>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</si>
  <si>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</si>
  <si>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</si>
  <si>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</si>
  <si>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</si>
  <si>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</si>
  <si>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</si>
  <si>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</si>
  <si>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</si>
  <si>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</si>
  <si>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</si>
  <si>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</si>
  <si>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</si>
  <si>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</si>
  <si>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</si>
  <si>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</si>
  <si>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</si>
  <si>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</si>
  <si>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</si>
  <si>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</si>
  <si>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</si>
  <si>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</si>
  <si>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</si>
  <si>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</si>
  <si>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</si>
  <si>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</si>
  <si>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</si>
  <si>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</si>
  <si>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</si>
  <si>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</si>
  <si>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</si>
  <si>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</si>
  <si>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</si>
  <si>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</si>
  <si>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</si>
  <si>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</si>
  <si>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</si>
  <si>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</si>
  <si>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</si>
  <si>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</si>
  <si>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</si>
  <si>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</si>
  <si>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</si>
  <si>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</si>
  <si>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</si>
  <si>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</si>
  <si>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</si>
  <si>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</si>
  <si>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</si>
  <si>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</si>
  <si>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</si>
  <si>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</si>
  <si>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</si>
  <si>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</si>
  <si>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</si>
  <si>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</si>
  <si>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</si>
  <si>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</si>
  <si>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</si>
  <si>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</si>
  <si>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</si>
  <si>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</si>
  <si>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</si>
  <si>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</si>
  <si>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</si>
  <si>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</si>
  <si>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</si>
  <si>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</si>
  <si>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</si>
  <si>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</si>
  <si>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</si>
  <si>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</si>
  <si>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</si>
  <si>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</si>
  <si>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</si>
  <si>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</si>
  <si>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</si>
  <si>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</si>
  <si>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</si>
  <si>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</si>
  <si>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</si>
  <si>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</si>
  <si>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</si>
  <si>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</si>
  <si>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</si>
  <si>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</si>
  <si>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</si>
  <si>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</si>
  <si>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</si>
  <si>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</si>
  <si>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</si>
  <si>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</si>
  <si>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</si>
  <si>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</si>
  <si>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</si>
  <si>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</si>
  <si>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</si>
  <si>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</si>
  <si>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</si>
  <si>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</si>
  <si>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</si>
  <si>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</si>
  <si>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</si>
  <si>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</si>
  <si>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</si>
  <si>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</si>
  <si>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</si>
  <si>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</si>
  <si>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</si>
  <si>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</si>
  <si>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</si>
  <si>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</si>
  <si>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</si>
  <si>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</si>
  <si>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</si>
  <si>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</si>
  <si>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</si>
  <si>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</si>
  <si>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</si>
  <si>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</si>
  <si>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</si>
  <si>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</si>
  <si>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</si>
  <si>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</si>
  <si>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</si>
  <si>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</si>
  <si>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</si>
  <si>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</si>
  <si>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</si>
  <si>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</si>
  <si>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</si>
  <si>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</si>
  <si>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</si>
  <si>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</si>
  <si>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</si>
  <si>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</si>
  <si>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</si>
  <si>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</si>
  <si>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</si>
  <si>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</si>
  <si>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</si>
  <si>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</si>
  <si>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</si>
  <si>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</si>
  <si>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</si>
  <si>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</si>
  <si>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</si>
  <si>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</si>
  <si>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</si>
  <si>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</si>
  <si>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</si>
  <si>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</si>
  <si>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</si>
  <si>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</si>
  <si>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</si>
  <si>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</si>
  <si>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</si>
  <si>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</si>
  <si>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</si>
  <si>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</si>
  <si>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</si>
  <si>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</si>
  <si>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</si>
  <si>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</si>
  <si>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</si>
  <si>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</si>
  <si>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</si>
  <si>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</si>
  <si>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</si>
  <si>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</si>
  <si>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</si>
  <si>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</si>
  <si>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</si>
  <si>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</si>
  <si>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</si>
  <si>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</si>
  <si>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</si>
  <si>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</si>
  <si>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</si>
  <si>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</si>
  <si>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</si>
  <si>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</si>
  <si>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</si>
  <si>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</si>
  <si>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</si>
  <si>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</si>
  <si>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</si>
  <si>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</si>
  <si>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</si>
  <si>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</si>
  <si>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</si>
  <si>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</si>
  <si>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</si>
  <si>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</si>
  <si>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</si>
  <si>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</si>
  <si>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</si>
  <si>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</si>
  <si>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</si>
  <si>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</si>
  <si>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</si>
  <si>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</si>
  <si>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</si>
  <si>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</si>
  <si>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</si>
  <si>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</si>
  <si>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</si>
  <si>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</si>
  <si>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</si>
  <si>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</si>
  <si>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</si>
  <si>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</si>
  <si>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</si>
  <si>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</si>
  <si>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</si>
  <si>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</si>
  <si>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</si>
  <si>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</si>
  <si>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</si>
  <si>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</si>
  <si>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</si>
  <si>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</si>
  <si>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</si>
  <si>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</si>
  <si>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</si>
  <si>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</si>
  <si>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</si>
  <si>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</si>
  <si>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</si>
  <si>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</si>
  <si>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</si>
  <si>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</si>
  <si>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</si>
  <si>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</si>
  <si>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</si>
  <si>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</si>
  <si>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</si>
  <si>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</si>
  <si>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</si>
  <si>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</si>
  <si>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</si>
  <si>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</si>
  <si>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</si>
  <si>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</si>
  <si>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</si>
  <si>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</si>
  <si>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</si>
  <si>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</si>
  <si>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</si>
  <si>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</si>
  <si>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</si>
  <si>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</si>
  <si>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</si>
  <si>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</si>
  <si>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</si>
  <si>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</si>
  <si>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</si>
  <si>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</si>
  <si>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</si>
  <si>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</si>
  <si>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</si>
  <si>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</si>
  <si>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</si>
  <si>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</si>
  <si>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</si>
  <si>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</si>
  <si>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</si>
  <si>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</si>
  <si>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</si>
  <si>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</si>
  <si>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</si>
  <si>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</si>
  <si>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</si>
  <si>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</si>
  <si>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</si>
  <si>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</si>
  <si>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</si>
  <si>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</si>
  <si>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</si>
  <si>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</si>
  <si>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</si>
  <si>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</si>
  <si>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</si>
  <si>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</si>
  <si>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</si>
  <si>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</si>
  <si>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</si>
  <si>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</si>
  <si>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</si>
  <si>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</si>
  <si>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</si>
  <si>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</si>
  <si>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</si>
  <si>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</si>
  <si>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</si>
  <si>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</si>
  <si>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</si>
  <si>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</si>
  <si>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</si>
  <si>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</si>
  <si>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</si>
  <si>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</si>
  <si>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</si>
  <si>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</si>
  <si>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</si>
  <si>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</si>
  <si>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</si>
  <si>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</si>
  <si>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</si>
  <si>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</si>
  <si>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</si>
  <si>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</si>
  <si>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</si>
  <si>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</si>
  <si>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</si>
  <si>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</si>
  <si>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</si>
  <si>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</si>
  <si>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</si>
  <si>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</si>
  <si>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</si>
  <si>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</si>
  <si>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</si>
  <si>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</si>
  <si>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</si>
  <si>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</si>
  <si>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</si>
  <si>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</si>
  <si>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</si>
  <si>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</si>
  <si>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</si>
  <si>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</si>
  <si>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</si>
  <si>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</si>
  <si>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</si>
  <si>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</si>
  <si>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</si>
  <si>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</si>
  <si>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</si>
  <si>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</si>
  <si>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</si>
  <si>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</si>
  <si>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</si>
  <si>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</si>
  <si>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</si>
  <si>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</si>
  <si>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</si>
  <si>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</si>
  <si>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</si>
  <si>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</si>
  <si>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</si>
  <si>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</si>
  <si>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</si>
  <si>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</si>
  <si>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</si>
  <si>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</si>
  <si>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</si>
  <si>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</si>
  <si>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</si>
  <si>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</si>
  <si>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</si>
  <si>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</si>
  <si>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</si>
  <si>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</si>
  <si>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</si>
  <si>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</si>
  <si>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</si>
  <si>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</si>
  <si>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</si>
  <si>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</si>
  <si>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</si>
  <si>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</si>
  <si>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</si>
  <si>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</si>
  <si>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</si>
  <si>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</si>
  <si>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</si>
  <si>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</si>
  <si>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</si>
  <si>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</si>
  <si>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</si>
  <si>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</si>
  <si>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</si>
  <si>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</si>
  <si>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</si>
  <si>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</si>
  <si>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</si>
  <si>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</si>
  <si>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</si>
  <si>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</si>
  <si>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</si>
  <si>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</si>
  <si>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</si>
  <si>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</si>
  <si>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</si>
  <si>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</si>
  <si>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</si>
  <si>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</si>
  <si>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</si>
  <si>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</si>
  <si>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</si>
  <si>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</si>
  <si>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</si>
  <si>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</si>
  <si>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</si>
  <si>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</si>
  <si>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</si>
  <si>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</si>
  <si>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</si>
  <si>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</si>
  <si>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</si>
  <si>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</si>
  <si>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</si>
  <si>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</si>
  <si>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</si>
  <si>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</si>
  <si>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</si>
  <si>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</si>
  <si>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</si>
  <si>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</si>
  <si>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</si>
  <si>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</si>
  <si>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</si>
  <si>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</si>
  <si>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</si>
  <si>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</si>
  <si>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</si>
  <si>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</si>
  <si>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</si>
  <si>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</si>
  <si>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</si>
  <si>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</si>
  <si>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</si>
  <si>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</si>
  <si>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</si>
  <si>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</si>
  <si>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</si>
  <si>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</si>
  <si>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</si>
  <si>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</si>
  <si>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</si>
  <si>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</si>
  <si>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</si>
  <si>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</si>
  <si>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</si>
  <si>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</si>
  <si>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</si>
  <si>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</si>
  <si>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</si>
  <si>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</si>
  <si>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</si>
  <si>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</si>
  <si>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</si>
  <si>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</si>
  <si>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</si>
  <si>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</si>
  <si>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</si>
  <si>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</si>
  <si>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</si>
  <si>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</si>
  <si>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</si>
  <si>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</si>
  <si>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</si>
  <si>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</si>
  <si>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</si>
  <si>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</si>
  <si>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</si>
  <si>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</si>
  <si>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</si>
  <si>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</si>
  <si>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</si>
  <si>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</si>
  <si>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</si>
  <si>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</si>
  <si>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</si>
  <si>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</si>
  <si>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</si>
  <si>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</si>
  <si>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</si>
  <si>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</si>
  <si>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</si>
  <si>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</si>
  <si>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</si>
  <si>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</si>
  <si>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</si>
  <si>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</si>
  <si>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</si>
  <si>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</si>
  <si>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</si>
  <si>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</si>
  <si>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</si>
  <si>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</si>
  <si>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</si>
  <si>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</si>
  <si>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</si>
  <si>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</si>
  <si>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</si>
  <si>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</si>
  <si>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</si>
  <si>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</si>
  <si>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</si>
  <si>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</si>
  <si>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</si>
  <si>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</si>
  <si>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</si>
  <si>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</si>
  <si>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</si>
  <si>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</si>
  <si>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</si>
  <si>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</si>
  <si>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</si>
  <si>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</si>
  <si>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</si>
  <si>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</si>
  <si>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</si>
  <si>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</si>
  <si>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</si>
  <si>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</si>
  <si>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</si>
  <si>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</si>
  <si>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</si>
  <si>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</si>
  <si>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</si>
  <si>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</si>
  <si>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</si>
  <si>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</si>
  <si>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</si>
  <si>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</si>
  <si>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</si>
  <si>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</si>
  <si>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</si>
  <si>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</si>
  <si>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</si>
  <si>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</si>
  <si>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</si>
  <si>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</si>
  <si>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</si>
  <si>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</si>
  <si>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</si>
  <si>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</si>
  <si>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</si>
  <si>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</si>
  <si>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</si>
  <si>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</si>
  <si>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</si>
  <si>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</si>
  <si>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</si>
  <si>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</si>
  <si>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</si>
  <si>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</si>
  <si>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</si>
  <si>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</si>
  <si>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</si>
  <si>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</si>
  <si>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</si>
  <si>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</si>
  <si>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</si>
  <si>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</si>
  <si>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</si>
  <si>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</si>
  <si>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</si>
  <si>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</si>
  <si>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</si>
  <si>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</si>
  <si>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</si>
  <si>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</si>
  <si>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</si>
  <si>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</si>
  <si>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</si>
  <si>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</si>
  <si>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</si>
  <si>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</si>
  <si>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</si>
  <si>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</si>
  <si>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</si>
  <si>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</si>
  <si>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</si>
  <si>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</si>
  <si>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</si>
  <si>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</si>
  <si>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</si>
  <si>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</si>
  <si>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</si>
  <si>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</si>
  <si>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</si>
  <si>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</si>
  <si>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</si>
  <si>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</si>
  <si>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</si>
  <si>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</si>
  <si>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</si>
  <si>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</si>
  <si>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</si>
  <si>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</si>
  <si>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</si>
  <si>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</si>
  <si>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</si>
  <si>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</si>
  <si>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</si>
  <si>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</si>
  <si>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</si>
  <si>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</si>
  <si>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</si>
  <si>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</si>
  <si>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</si>
  <si>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</si>
  <si>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</si>
  <si>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</si>
  <si>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</si>
  <si>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</si>
  <si>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</si>
  <si>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</si>
  <si>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</si>
  <si>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</si>
  <si>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</si>
  <si>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</si>
  <si>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</si>
  <si>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</si>
  <si>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</si>
  <si>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</si>
  <si>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</si>
  <si>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</si>
  <si>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</si>
  <si>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</si>
  <si>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</si>
  <si>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</si>
  <si>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</si>
  <si>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</si>
  <si>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</si>
  <si>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</si>
  <si>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</si>
  <si>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</si>
  <si>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</si>
  <si>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</si>
  <si>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</si>
  <si>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</si>
  <si>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</si>
  <si>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</si>
  <si>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</si>
  <si>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</si>
  <si>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</si>
  <si>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</si>
  <si>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</si>
  <si>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</si>
  <si>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</si>
  <si>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</si>
  <si>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</si>
  <si>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</si>
  <si>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</si>
  <si>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</si>
  <si>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</si>
  <si>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</si>
  <si>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</si>
  <si>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</si>
  <si>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</si>
  <si>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</si>
  <si>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</si>
  <si>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</si>
  <si>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</si>
  <si>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</si>
  <si>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</si>
  <si>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</si>
  <si>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</si>
  <si>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</si>
  <si>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</si>
  <si>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</si>
  <si>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</si>
  <si>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</si>
  <si>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</si>
  <si>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</si>
  <si>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</si>
  <si>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</si>
  <si>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</si>
  <si>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</si>
  <si>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</si>
  <si>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</si>
  <si>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</si>
  <si>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</si>
  <si>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</si>
  <si>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</si>
  <si>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</si>
  <si>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</si>
  <si>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</si>
  <si>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</si>
  <si>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</si>
  <si>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</si>
  <si>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</si>
  <si>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</si>
  <si>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</si>
  <si>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</si>
  <si>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</si>
  <si>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</si>
  <si>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</si>
  <si>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</si>
  <si>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</si>
  <si>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</si>
  <si>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</si>
  <si>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</si>
  <si>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</si>
  <si>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</si>
  <si>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</si>
  <si>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</si>
  <si>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</si>
  <si>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</si>
  <si>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</si>
  <si>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</si>
  <si>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</si>
  <si>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</si>
  <si>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</si>
  <si>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</si>
  <si>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</si>
  <si>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</si>
  <si>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</si>
  <si>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</si>
  <si>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</si>
  <si>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</si>
  <si>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</si>
  <si>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</si>
  <si>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</si>
  <si>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</si>
  <si>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</si>
  <si>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</si>
  <si>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</si>
  <si>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</si>
  <si>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</si>
  <si>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</si>
  <si>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</si>
  <si>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</si>
  <si>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</si>
  <si>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</si>
  <si>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</si>
  <si>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</si>
  <si>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</si>
  <si>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</si>
  <si>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</si>
  <si>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</si>
  <si>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</si>
  <si>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</si>
  <si>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</si>
  <si>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</si>
  <si>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</si>
  <si>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</si>
  <si>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</si>
  <si>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</si>
  <si>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</si>
  <si>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</si>
  <si>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</si>
  <si>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</si>
  <si>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</si>
  <si>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</si>
  <si>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</si>
  <si>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</si>
  <si>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</si>
  <si>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</si>
  <si>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</si>
  <si>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</si>
  <si>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</si>
  <si>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</si>
  <si>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</si>
  <si>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</si>
  <si>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</si>
  <si>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</si>
  <si>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</si>
  <si>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</si>
  <si>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</si>
  <si>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</si>
  <si>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</si>
  <si>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</si>
  <si>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</si>
  <si>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</si>
  <si>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</si>
  <si>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</si>
  <si>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</si>
  <si>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</si>
  <si>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</si>
  <si>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</si>
  <si>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</si>
  <si>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</si>
  <si>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</si>
  <si>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</si>
  <si>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</si>
  <si>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</si>
  <si>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</si>
  <si>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</si>
  <si>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</si>
  <si>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</si>
  <si>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</si>
  <si>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</si>
  <si>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</si>
  <si>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</si>
  <si>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</si>
  <si>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</si>
  <si>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</si>
  <si>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</si>
  <si>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</si>
  <si>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</si>
  <si>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</si>
  <si>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</si>
  <si>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</si>
  <si>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</si>
  <si>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</si>
  <si>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</si>
  <si>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</si>
  <si>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</si>
  <si>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</si>
  <si>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</si>
  <si>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</si>
  <si>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</si>
  <si>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</si>
  <si>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</si>
  <si>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</si>
  <si>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</si>
  <si>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</si>
  <si>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</si>
  <si>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</si>
  <si>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</si>
  <si>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</si>
  <si>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</si>
  <si>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</si>
  <si>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</si>
  <si>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</si>
  <si>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</si>
  <si>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</si>
  <si>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</si>
  <si>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</si>
  <si>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</si>
  <si>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</si>
  <si>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</si>
  <si>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</si>
  <si>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</si>
  <si>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</si>
  <si>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</si>
  <si>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</si>
  <si>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</si>
  <si>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</si>
  <si>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</si>
  <si>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</si>
  <si>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</si>
  <si>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</si>
  <si>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</si>
  <si>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</si>
  <si>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</si>
  <si>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</si>
  <si>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</si>
  <si>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</si>
  <si>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</si>
  <si>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</si>
  <si>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</si>
  <si>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</si>
  <si>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</si>
  <si>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</si>
  <si>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</si>
  <si>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</si>
  <si>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</si>
  <si>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</si>
  <si>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</si>
  <si>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</si>
  <si>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</si>
  <si>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</si>
  <si>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</si>
  <si>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</si>
  <si>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</si>
  <si>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</si>
  <si>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</si>
  <si>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</si>
  <si>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</si>
  <si>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</si>
  <si>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</si>
  <si>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</si>
  <si>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</si>
  <si>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</si>
  <si>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</si>
  <si>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</si>
  <si>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</si>
  <si>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</si>
  <si>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</si>
  <si>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</si>
  <si>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</si>
  <si>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</si>
  <si>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</si>
  <si>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</si>
  <si>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</si>
  <si>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</si>
  <si>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</si>
  <si>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</si>
  <si>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</si>
  <si>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</si>
  <si>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</si>
  <si>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</si>
  <si>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</si>
  <si>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</si>
  <si>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</si>
  <si>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</si>
  <si>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</si>
  <si>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</si>
  <si>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</si>
  <si>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</si>
  <si>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</si>
  <si>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</si>
  <si>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</si>
  <si>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</si>
  <si>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</si>
  <si>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</si>
  <si>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</si>
  <si>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</si>
  <si>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</si>
  <si>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</si>
  <si>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</si>
  <si>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</si>
  <si>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</si>
  <si>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</si>
  <si>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</si>
  <si>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</si>
  <si>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</si>
  <si>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</si>
  <si>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</si>
  <si>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</si>
  <si>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</si>
  <si>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</si>
  <si>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</si>
  <si>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</si>
  <si>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</si>
  <si>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</si>
  <si>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</si>
  <si>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</si>
  <si>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</si>
  <si>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</si>
  <si>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</si>
  <si>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</si>
  <si>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</si>
  <si>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</si>
  <si>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</si>
  <si>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</si>
  <si>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</si>
  <si>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</si>
  <si>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</si>
  <si>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</si>
  <si>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</si>
  <si>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</si>
  <si>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</si>
  <si>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</si>
  <si>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</si>
  <si>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</si>
  <si>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</si>
  <si>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</si>
  <si>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</si>
  <si>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</si>
  <si>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</si>
  <si>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</si>
  <si>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</si>
  <si>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</si>
  <si>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</si>
  <si>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</si>
  <si>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</si>
  <si>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</si>
  <si>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</si>
  <si>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</si>
  <si>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</si>
  <si>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</si>
  <si>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</si>
  <si>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</si>
  <si>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</si>
  <si>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</si>
  <si>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</si>
  <si>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</si>
  <si>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</si>
  <si>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</si>
  <si>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</si>
  <si>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</si>
  <si>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</si>
  <si>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</si>
  <si>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</si>
  <si>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</si>
  <si>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</si>
  <si>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</si>
  <si>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</si>
  <si>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</si>
  <si>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</si>
  <si>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</si>
  <si>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</si>
  <si>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</si>
  <si>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</si>
  <si>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</si>
  <si>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</si>
  <si>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</si>
  <si>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</si>
  <si>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</si>
  <si>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</si>
  <si>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</si>
  <si>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</si>
  <si>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</si>
  <si>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</si>
  <si>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</si>
  <si>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</si>
  <si>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</si>
  <si>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</si>
  <si>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</si>
  <si>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</si>
  <si>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</si>
  <si>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</si>
  <si>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</si>
  <si>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</si>
  <si>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</si>
  <si>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</si>
  <si>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</si>
  <si>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</si>
  <si>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</si>
  <si>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</si>
  <si>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</si>
  <si>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</si>
  <si>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</si>
  <si>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</si>
  <si>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</si>
  <si>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</si>
  <si>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</si>
  <si>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</si>
  <si>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</si>
  <si>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</si>
  <si>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</si>
  <si>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</si>
  <si>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</si>
  <si>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</si>
  <si>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</si>
  <si>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</si>
  <si>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</si>
  <si>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</si>
  <si>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</si>
  <si>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</si>
  <si>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</si>
  <si>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</si>
  <si>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</si>
  <si>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</si>
  <si>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</si>
  <si>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</si>
  <si>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</si>
  <si>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</si>
  <si>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</si>
  <si>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</si>
  <si>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</si>
  <si>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</si>
  <si>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</si>
  <si>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</si>
  <si>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</si>
  <si>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</si>
  <si>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</si>
  <si>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</si>
  <si>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</si>
  <si>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</si>
  <si>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</si>
  <si>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</si>
  <si>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</si>
  <si>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</si>
  <si>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</si>
  <si>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</si>
  <si>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</si>
  <si>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</si>
  <si>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</si>
  <si>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</si>
  <si>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</si>
  <si>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</si>
  <si>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</si>
  <si>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</si>
  <si>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</si>
  <si>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</si>
  <si>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</si>
  <si>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</si>
  <si>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</si>
  <si>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</si>
  <si>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</si>
  <si>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</si>
  <si>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</si>
  <si>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</si>
  <si>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</si>
  <si>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</si>
  <si>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</si>
  <si>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</si>
  <si>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</si>
  <si>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</si>
  <si>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</si>
  <si>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</si>
  <si>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</si>
  <si>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</si>
  <si>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</si>
  <si>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</si>
  <si>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</si>
  <si>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</si>
  <si>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</si>
  <si>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</si>
  <si>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</si>
  <si>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</si>
  <si>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</si>
  <si>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</si>
  <si>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</si>
  <si>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</si>
  <si>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</si>
  <si>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</si>
  <si>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</si>
  <si>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</si>
  <si>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</si>
  <si>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</si>
  <si>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</si>
  <si>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</si>
  <si>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</si>
  <si>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</si>
  <si>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</si>
  <si>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</si>
  <si>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</si>
  <si>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</si>
  <si>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</si>
  <si>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</si>
  <si>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</si>
  <si>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</si>
  <si>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</si>
  <si>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</si>
  <si>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</si>
  <si>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</si>
  <si>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</si>
  <si>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</si>
  <si>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</si>
  <si>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</si>
  <si>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</si>
  <si>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</si>
  <si>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</si>
  <si>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</si>
  <si>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</si>
  <si>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</si>
  <si>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</si>
  <si>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</si>
  <si>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</si>
  <si>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</si>
  <si>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</si>
  <si>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</si>
  <si>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</si>
  <si>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</si>
  <si>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</si>
  <si>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</si>
  <si>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</si>
  <si>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</si>
  <si>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</si>
  <si>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</si>
  <si>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</si>
  <si>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</si>
  <si>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</si>
  <si>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</si>
  <si>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</si>
  <si>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</si>
  <si>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</si>
  <si>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</si>
  <si>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</si>
  <si>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</si>
  <si>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</si>
  <si>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</si>
  <si>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</si>
  <si>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</si>
  <si>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</si>
  <si>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</si>
  <si>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</si>
  <si>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</si>
  <si>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</si>
  <si>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</si>
  <si>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</si>
  <si>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</si>
  <si>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</si>
  <si>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</si>
  <si>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</si>
  <si>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</si>
  <si>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</si>
  <si>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</si>
  <si>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</si>
  <si>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</si>
  <si>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</si>
  <si>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</si>
  <si>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</si>
  <si>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</si>
  <si>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</si>
  <si>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</si>
  <si>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</si>
  <si>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</si>
  <si>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</si>
  <si>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</si>
  <si>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</si>
  <si>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</si>
  <si>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</si>
  <si>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</si>
  <si>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</si>
  <si>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</si>
  <si>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</si>
  <si>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</si>
  <si>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</si>
  <si>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</si>
  <si>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</si>
  <si>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</si>
  <si>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</si>
  <si>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</si>
  <si>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</si>
  <si>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</si>
  <si>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</si>
  <si>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</si>
  <si>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</si>
  <si>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</si>
  <si>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</si>
  <si>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</si>
  <si>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</si>
  <si>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</si>
  <si>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</si>
  <si>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</si>
  <si>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</si>
  <si>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</si>
  <si>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</si>
  <si>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</si>
  <si>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</si>
  <si>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</si>
  <si>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</si>
  <si>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</si>
  <si>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</si>
  <si>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</si>
  <si>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</si>
  <si>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</si>
  <si>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</si>
  <si>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</si>
  <si>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</si>
  <si>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</si>
  <si>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</si>
  <si>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</si>
  <si>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</si>
  <si>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</si>
  <si>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</si>
  <si>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</si>
  <si>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</si>
  <si>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</si>
  <si>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</si>
  <si>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</si>
  <si>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</si>
  <si>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</si>
  <si>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</si>
  <si>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</si>
  <si>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</si>
  <si>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</si>
  <si>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</si>
  <si>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</si>
  <si>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</si>
  <si>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</si>
  <si>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</si>
  <si>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</si>
  <si>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</si>
  <si>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</si>
  <si>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</si>
  <si>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</si>
  <si>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</si>
  <si>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</si>
  <si>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</si>
  <si>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</si>
  <si>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</si>
  <si>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</si>
  <si>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</si>
  <si>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</si>
  <si>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</si>
  <si>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</si>
  <si>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</si>
  <si>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</si>
  <si>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</si>
  <si>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</si>
  <si>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</si>
  <si>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</si>
  <si>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</si>
  <si>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</si>
  <si>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</si>
  <si>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</si>
  <si>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</si>
  <si>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</si>
  <si>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</si>
  <si>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</si>
  <si>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</si>
  <si>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</si>
  <si>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</si>
  <si>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</si>
  <si>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</si>
  <si>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</si>
  <si>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</si>
  <si>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</si>
  <si>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</si>
  <si>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</si>
  <si>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</si>
  <si>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</si>
  <si>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</si>
  <si>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</si>
  <si>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</si>
  <si>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</si>
  <si>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</si>
  <si>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</si>
  <si>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</si>
  <si>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</si>
  <si>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</si>
  <si>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</si>
  <si>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</si>
  <si>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</si>
  <si>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</si>
  <si>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</si>
  <si>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</si>
  <si>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</si>
  <si>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</si>
  <si>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</si>
  <si>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</si>
  <si>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</si>
  <si>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</si>
  <si>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</si>
  <si>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</si>
  <si>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</si>
  <si>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</si>
  <si>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</si>
  <si>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</si>
  <si>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</si>
  <si>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</si>
  <si>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</si>
  <si>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</si>
  <si>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</si>
  <si>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</si>
  <si>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</si>
  <si>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</si>
  <si>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</si>
  <si>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</si>
  <si>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</si>
  <si>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</si>
  <si>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</si>
  <si>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</si>
  <si>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</si>
  <si>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</si>
  <si>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</si>
  <si>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</si>
  <si>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</si>
  <si>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</si>
  <si>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</si>
  <si>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</si>
  <si>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</si>
  <si>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</si>
  <si>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</si>
  <si>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</si>
  <si>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</si>
  <si>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</si>
  <si>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</si>
  <si>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</si>
  <si>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</si>
  <si>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</si>
  <si>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</si>
  <si>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</si>
  <si>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</si>
  <si>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</si>
  <si>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</si>
  <si>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</si>
  <si>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</si>
  <si>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</si>
  <si>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</si>
  <si>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</si>
  <si>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</si>
  <si>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</si>
  <si>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</si>
  <si>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</si>
  <si>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</si>
  <si>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</si>
  <si>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</si>
  <si>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</si>
  <si>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</si>
  <si>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</si>
  <si>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</si>
  <si>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</si>
  <si>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</si>
  <si>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</si>
  <si>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</si>
  <si>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</si>
  <si>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</si>
  <si>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</si>
  <si>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</si>
  <si>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</si>
  <si>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</si>
  <si>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</si>
  <si>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</si>
  <si>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</si>
  <si>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</si>
  <si>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</si>
  <si>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</si>
  <si>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</si>
  <si>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</si>
  <si>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</si>
  <si>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</si>
  <si>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</si>
  <si>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</si>
  <si>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</si>
  <si>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</si>
  <si>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</si>
  <si>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</si>
  <si>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</si>
  <si>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</si>
  <si>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</si>
  <si>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</si>
  <si>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</si>
  <si>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</si>
  <si>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</si>
  <si>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</si>
  <si>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</si>
  <si>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</si>
  <si>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</si>
  <si>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</si>
  <si>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</si>
  <si>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</si>
  <si>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</si>
  <si>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</si>
  <si>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</si>
  <si>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</si>
  <si>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</si>
  <si>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</si>
  <si>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</si>
  <si>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</si>
  <si>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</si>
  <si>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</si>
  <si>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</si>
  <si>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</si>
  <si>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</si>
  <si>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</si>
  <si>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</si>
  <si>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</si>
  <si>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</si>
  <si>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</si>
  <si>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</si>
  <si>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</si>
  <si>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</si>
  <si>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</si>
  <si>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</si>
  <si>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</si>
  <si>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</si>
  <si>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</si>
  <si>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</si>
  <si>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</si>
  <si>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</si>
  <si>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</si>
  <si>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</si>
  <si>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</si>
  <si>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</si>
  <si>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</si>
  <si>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</si>
  <si>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</si>
  <si>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</si>
  <si>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</si>
  <si>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</si>
  <si>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</si>
  <si>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</si>
  <si>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</si>
  <si>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</si>
  <si>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</si>
  <si>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</si>
  <si>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</si>
  <si>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</si>
  <si>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</si>
  <si>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</si>
  <si>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</si>
  <si>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</si>
  <si>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</si>
  <si>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</si>
  <si>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</si>
  <si>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</si>
  <si>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</si>
  <si>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</si>
  <si>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</si>
  <si>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</si>
  <si>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</si>
  <si>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</si>
  <si>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</si>
  <si>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</si>
  <si>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</si>
  <si>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</si>
  <si>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</si>
  <si>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</si>
  <si>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</si>
  <si>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</si>
  <si>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</si>
  <si>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</si>
  <si>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</si>
  <si>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</si>
  <si>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</si>
  <si>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</si>
  <si>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</si>
  <si>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</si>
  <si>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</si>
  <si>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</si>
  <si>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</si>
  <si>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</si>
  <si>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</si>
  <si>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</si>
  <si>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</si>
  <si>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</si>
  <si>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</si>
  <si>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</si>
  <si>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</si>
  <si>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</si>
  <si>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</si>
  <si>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</si>
  <si>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</si>
  <si>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</si>
  <si>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</si>
  <si>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</si>
  <si>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</si>
  <si>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</si>
  <si>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</si>
  <si>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</si>
  <si>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</si>
  <si>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</si>
  <si>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</si>
  <si>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</si>
  <si>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</si>
  <si>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</si>
  <si>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</si>
  <si>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</si>
  <si>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</si>
  <si>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</si>
  <si>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</si>
  <si>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</si>
  <si>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</si>
  <si>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</si>
  <si>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</si>
  <si>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</si>
  <si>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</si>
  <si>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</si>
  <si>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</si>
  <si>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</si>
  <si>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</si>
  <si>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</si>
  <si>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</si>
  <si>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</si>
  <si>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</si>
  <si>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</si>
  <si>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</si>
  <si>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</si>
  <si>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</si>
  <si>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</si>
  <si>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</si>
  <si>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</si>
  <si>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</si>
  <si>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</si>
  <si>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</si>
  <si>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</si>
  <si>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</si>
  <si>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</si>
  <si>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</si>
  <si>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</si>
  <si>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</si>
  <si>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</si>
  <si>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</si>
  <si>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</si>
  <si>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</si>
  <si>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</si>
  <si>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</si>
  <si>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</si>
  <si>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</si>
  <si>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</si>
  <si>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</si>
  <si>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</si>
  <si>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</si>
  <si>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</si>
  <si>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</si>
  <si>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</si>
  <si>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</si>
  <si>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</si>
  <si>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</si>
  <si>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</si>
  <si>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</si>
  <si>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</si>
  <si>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</si>
  <si>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</si>
  <si>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</si>
  <si>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</si>
  <si>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</si>
  <si>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</si>
  <si>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</si>
  <si>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</si>
  <si>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</si>
  <si>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</si>
  <si>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</si>
  <si>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</si>
  <si>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</si>
  <si>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</si>
  <si>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</si>
  <si>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</si>
  <si>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</si>
  <si>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</si>
  <si>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</si>
  <si>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</si>
  <si>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</si>
  <si>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</si>
  <si>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</si>
  <si>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</si>
  <si>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</si>
  <si>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</si>
  <si>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</si>
  <si>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</si>
  <si>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</si>
  <si>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</si>
  <si>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</si>
  <si>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</si>
  <si>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</si>
  <si>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</si>
  <si>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</si>
  <si>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</si>
  <si>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</si>
  <si>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</si>
  <si>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</si>
  <si>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</si>
  <si>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</si>
  <si>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</si>
  <si>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</si>
  <si>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</si>
  <si>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</si>
  <si>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</si>
  <si>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</si>
  <si>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</si>
  <si>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</si>
  <si>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</si>
  <si>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</si>
  <si>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</si>
  <si>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</si>
  <si>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</si>
  <si>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</si>
  <si>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</si>
  <si>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</si>
  <si>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</si>
  <si>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</si>
  <si>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</si>
  <si>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</si>
  <si>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</si>
  <si>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</si>
  <si>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</si>
  <si>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</si>
  <si>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</si>
  <si>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</si>
  <si>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</si>
  <si>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</si>
  <si>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</si>
  <si>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</si>
  <si>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</si>
  <si>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</si>
  <si>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</si>
  <si>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</si>
  <si>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</si>
  <si>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</si>
  <si>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</si>
  <si>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</si>
  <si>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</si>
  <si>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</si>
  <si>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</si>
  <si>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</si>
  <si>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</si>
  <si>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</si>
  <si>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</si>
  <si>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</si>
  <si>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</si>
  <si>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</si>
  <si>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</si>
  <si>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</si>
  <si>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</si>
  <si>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</si>
  <si>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</si>
  <si>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</si>
  <si>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</si>
  <si>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</si>
  <si>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</si>
  <si>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</si>
  <si>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</si>
  <si>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</si>
  <si>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</si>
  <si>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</si>
  <si>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</si>
  <si>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</si>
  <si>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</si>
  <si>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</si>
  <si>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</si>
  <si>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</si>
  <si>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</si>
  <si>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</si>
  <si>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</si>
  <si>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</si>
  <si>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</si>
  <si>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</si>
  <si>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</si>
  <si>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</si>
  <si>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</si>
  <si>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</si>
  <si>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</si>
  <si>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</si>
  <si>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</si>
  <si>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</si>
  <si>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</si>
  <si>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</si>
  <si>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</si>
  <si>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</si>
  <si>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</si>
  <si>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</si>
  <si>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</si>
  <si>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</si>
  <si>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</si>
  <si>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</si>
  <si>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</si>
  <si>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</si>
  <si>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</si>
  <si>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</si>
  <si>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</si>
  <si>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</si>
  <si>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</si>
  <si>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</si>
  <si>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</si>
  <si>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</si>
  <si>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</si>
  <si>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</si>
  <si>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</si>
  <si>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</si>
  <si>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</si>
  <si>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</si>
  <si>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</si>
  <si>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</si>
  <si>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</si>
  <si>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</si>
  <si>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</si>
  <si>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</si>
  <si>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</si>
  <si>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</si>
  <si>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</si>
  <si>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</si>
  <si>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</si>
  <si>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</si>
  <si>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</si>
  <si>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</si>
  <si>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</si>
  <si>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</si>
  <si>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</si>
  <si>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</si>
  <si>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</si>
  <si>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</si>
  <si>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</si>
  <si>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</si>
  <si>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</si>
  <si>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</si>
  <si>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</si>
  <si>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</si>
  <si>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</si>
  <si>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</si>
  <si>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</si>
  <si>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</si>
  <si>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</si>
  <si>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</si>
  <si>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</si>
  <si>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</si>
  <si>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</si>
  <si>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</si>
  <si>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</si>
  <si>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</si>
  <si>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</si>
  <si>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</si>
  <si>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</si>
  <si>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</si>
  <si>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</si>
  <si>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</si>
  <si>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</si>
  <si>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</si>
  <si>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</si>
  <si>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</si>
  <si>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</si>
  <si>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</si>
  <si>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</si>
  <si>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</si>
  <si>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</si>
  <si>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</si>
  <si>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</si>
  <si>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</si>
  <si>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</si>
  <si>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</si>
  <si>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</si>
  <si>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</si>
  <si>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</si>
  <si>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</si>
  <si>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</si>
  <si>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</si>
  <si>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</si>
  <si>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</si>
  <si>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</si>
  <si>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</si>
  <si>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</si>
  <si>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</si>
  <si>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</si>
  <si>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</si>
  <si>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</si>
  <si>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</si>
  <si>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</si>
  <si>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</si>
  <si>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</si>
  <si>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</si>
  <si>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</si>
  <si>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</si>
  <si>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</si>
  <si>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</si>
  <si>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</si>
  <si>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</si>
  <si>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</si>
  <si>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</si>
  <si>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</si>
  <si>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</si>
  <si>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</si>
  <si>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</si>
  <si>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</si>
  <si>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</si>
  <si>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</si>
  <si>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</si>
  <si>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</si>
  <si>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</si>
  <si>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</si>
  <si>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</si>
  <si>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</si>
  <si>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</si>
  <si>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</si>
  <si>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</si>
  <si>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</si>
  <si>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</si>
  <si>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</si>
  <si>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</si>
  <si>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</si>
  <si>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</si>
  <si>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</si>
  <si>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</si>
  <si>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</si>
  <si>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</si>
  <si>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</si>
  <si>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</si>
  <si>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</si>
  <si>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</si>
  <si>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</si>
  <si>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</si>
  <si>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</si>
  <si>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</si>
  <si>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</si>
  <si>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</si>
  <si>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</si>
  <si>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</si>
  <si>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</si>
  <si>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</si>
  <si>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</si>
  <si>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</si>
  <si>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</si>
  <si>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</si>
  <si>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</si>
  <si>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</si>
  <si>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</si>
  <si>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</si>
  <si>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</si>
  <si>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</si>
  <si>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</si>
  <si>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</si>
  <si>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</si>
  <si>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</si>
  <si>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</si>
  <si>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</si>
  <si>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</si>
  <si>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</si>
  <si>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</si>
  <si>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</si>
  <si>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</si>
  <si>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</si>
  <si>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</si>
  <si>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</si>
  <si>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</si>
  <si>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</si>
  <si>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</si>
  <si>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</si>
  <si>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</si>
  <si>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</si>
  <si>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</si>
  <si>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</si>
  <si>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</si>
  <si>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</si>
  <si>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</si>
  <si>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</si>
  <si>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</si>
  <si>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</si>
  <si>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</si>
  <si>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</si>
  <si>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</si>
  <si>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</si>
  <si>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</si>
  <si>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</si>
  <si>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</si>
  <si>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</si>
  <si>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</si>
  <si>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</si>
  <si>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</si>
  <si>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</si>
  <si>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</si>
  <si>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</si>
  <si>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</si>
  <si>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</si>
  <si>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</si>
  <si>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</si>
  <si>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</si>
  <si>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</si>
  <si>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</si>
  <si>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</si>
  <si>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</si>
  <si>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</si>
  <si>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</si>
  <si>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</si>
  <si>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</si>
  <si>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</si>
  <si>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</si>
  <si>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</si>
  <si>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</si>
  <si>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</si>
  <si>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</si>
  <si>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</si>
  <si>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</si>
  <si>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</si>
  <si>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</si>
  <si>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</si>
  <si>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</si>
  <si>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</si>
  <si>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</si>
  <si>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</si>
  <si>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</si>
  <si>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</si>
  <si>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</si>
  <si>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</si>
  <si>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</si>
  <si>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</si>
  <si>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</si>
  <si>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</si>
  <si>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</si>
  <si>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</si>
  <si>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</si>
  <si>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</si>
  <si>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</si>
  <si>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</si>
  <si>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</si>
  <si>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</si>
  <si>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</si>
  <si>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</si>
  <si>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</si>
  <si>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</si>
  <si>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</si>
  <si>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</si>
  <si>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</si>
  <si>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</si>
  <si>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</si>
  <si>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</si>
  <si>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</si>
  <si>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</si>
  <si>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</si>
  <si>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</si>
  <si>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</si>
  <si>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</si>
  <si>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</si>
  <si>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</si>
  <si>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</si>
  <si>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</si>
  <si>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</si>
  <si>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</si>
  <si>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</si>
  <si>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</si>
  <si>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</si>
  <si>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</si>
  <si>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</si>
  <si>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</si>
  <si>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</si>
  <si>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</si>
  <si>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</si>
  <si>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</si>
  <si>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</si>
  <si>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</si>
  <si>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</si>
  <si>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</si>
  <si>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</si>
  <si>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</si>
  <si>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</si>
  <si>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</si>
  <si>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</si>
  <si>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</si>
  <si>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</si>
  <si>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</si>
  <si>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</si>
  <si>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</si>
  <si>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</si>
  <si>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</si>
  <si>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</si>
  <si>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</si>
  <si>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</si>
  <si>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</si>
  <si>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</si>
  <si>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</si>
  <si>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</si>
  <si>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</si>
  <si>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</si>
  <si>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</si>
  <si>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</si>
  <si>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</si>
  <si>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</si>
  <si>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</si>
  <si>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</si>
  <si>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</si>
  <si>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</si>
  <si>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</si>
  <si>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</si>
  <si>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</si>
  <si>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</si>
  <si>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</si>
  <si>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</si>
  <si>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</si>
  <si>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</si>
  <si>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</si>
  <si>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</si>
  <si>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</si>
  <si>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</si>
  <si>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</si>
  <si>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</si>
  <si>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</si>
  <si>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</si>
  <si>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</si>
  <si>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</si>
  <si>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</si>
  <si>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</si>
  <si>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</si>
  <si>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</si>
  <si>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</si>
  <si>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</si>
  <si>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</si>
  <si>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</si>
  <si>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</si>
  <si>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</si>
  <si>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</si>
  <si>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</si>
  <si>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</si>
  <si>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</si>
  <si>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</si>
  <si>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</si>
  <si>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</si>
  <si>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</si>
  <si>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</si>
  <si>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</si>
  <si>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</si>
  <si>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</si>
  <si>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</si>
  <si>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</si>
  <si>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</si>
  <si>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</si>
  <si>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</si>
  <si>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</si>
  <si>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</si>
  <si>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</si>
  <si>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</si>
  <si>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</si>
  <si>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</si>
  <si>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</si>
  <si>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</si>
  <si>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</si>
  <si>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</si>
  <si>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</si>
  <si>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</si>
  <si>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</si>
  <si>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</si>
  <si>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</si>
  <si>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</si>
  <si>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</si>
  <si>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</si>
  <si>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</si>
  <si>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</si>
  <si>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</si>
  <si>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</si>
  <si>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</si>
  <si>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</si>
  <si>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</si>
  <si>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</si>
  <si>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</si>
  <si>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</si>
  <si>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</si>
  <si>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</si>
  <si>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</si>
  <si>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</si>
  <si>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</si>
  <si>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</si>
  <si>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</si>
  <si>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</si>
  <si>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</si>
  <si>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</si>
  <si>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</si>
  <si>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</si>
  <si>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</si>
  <si>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</si>
  <si>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</si>
  <si>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</si>
  <si>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</si>
  <si>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</si>
  <si>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</si>
  <si>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</si>
  <si>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</si>
  <si>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</si>
  <si>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</si>
  <si>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</si>
  <si>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</si>
  <si>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</si>
  <si>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</si>
  <si>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</si>
  <si>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</si>
  <si>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</si>
  <si>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</si>
  <si>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</si>
  <si>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</si>
  <si>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</si>
  <si>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</si>
  <si>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</si>
  <si>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</si>
  <si>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</si>
  <si>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</si>
  <si>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</si>
  <si>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</si>
  <si>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</si>
  <si>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</si>
  <si>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</si>
  <si>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</si>
  <si>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</si>
  <si>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</si>
  <si>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</si>
  <si>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</si>
  <si>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</si>
  <si>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</si>
  <si>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</si>
  <si>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</si>
  <si>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</si>
  <si>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</si>
  <si>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</si>
  <si>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</si>
  <si>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</si>
  <si>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</si>
  <si>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</si>
  <si>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</si>
  <si>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</si>
  <si>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</si>
  <si>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</si>
  <si>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</si>
  <si>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</si>
  <si>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</si>
  <si>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</si>
  <si>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</si>
  <si>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</si>
  <si>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</si>
  <si>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</si>
  <si>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</si>
  <si>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</si>
  <si>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</si>
  <si>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</si>
  <si>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</si>
  <si>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</si>
  <si>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</si>
  <si>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</si>
  <si>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</si>
  <si>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</si>
  <si>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</si>
  <si>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</si>
  <si>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</si>
  <si>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</si>
  <si>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</si>
  <si>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</si>
  <si>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</si>
  <si>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</si>
  <si>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</si>
  <si>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</si>
  <si>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</si>
  <si>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</si>
  <si>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</si>
  <si>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</si>
  <si>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</si>
  <si>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</si>
  <si>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</si>
  <si>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</si>
  <si>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</si>
  <si>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</si>
  <si>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</si>
  <si>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</si>
  <si>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</si>
  <si>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</si>
  <si>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</si>
  <si>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</si>
  <si>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</si>
  <si>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</si>
  <si>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</si>
  <si>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</si>
  <si>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</si>
  <si>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</si>
  <si>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</si>
  <si>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</si>
  <si>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</si>
  <si>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</si>
  <si>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</si>
  <si>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</si>
  <si>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</si>
  <si>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</si>
  <si>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</si>
  <si>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</si>
  <si>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</si>
  <si>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</si>
  <si>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</si>
  <si>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</si>
  <si>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</si>
  <si>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</si>
  <si>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</si>
  <si>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</si>
  <si>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</si>
  <si>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</si>
  <si>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</si>
  <si>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</si>
  <si>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</si>
  <si>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</si>
  <si>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</si>
  <si>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</si>
  <si>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</si>
  <si>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</si>
  <si>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</si>
  <si>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</si>
  <si>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</si>
  <si>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</si>
  <si>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</si>
  <si>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</si>
  <si>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</si>
  <si>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</si>
  <si>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</si>
  <si>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</si>
  <si>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</si>
  <si>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</si>
  <si>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</si>
  <si>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</si>
  <si>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</si>
  <si>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</si>
  <si>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</si>
  <si>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</si>
  <si>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</si>
  <si>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</si>
  <si>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</si>
  <si>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</si>
  <si>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</si>
  <si>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</si>
  <si>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</si>
  <si>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</si>
  <si>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</si>
  <si>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</si>
  <si>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</si>
  <si>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</si>
  <si>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</si>
  <si>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</si>
  <si>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</si>
  <si>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</si>
  <si>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</si>
  <si>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</si>
  <si>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</si>
  <si>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</si>
  <si>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</si>
  <si>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</si>
  <si>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</si>
  <si>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</si>
  <si>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</si>
  <si>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</si>
  <si>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</si>
  <si>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</si>
  <si>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</si>
  <si>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</si>
  <si>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</si>
  <si>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</si>
  <si>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</si>
  <si>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</si>
  <si>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</si>
  <si>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</si>
  <si>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</si>
  <si>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</si>
  <si>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</si>
  <si>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</si>
  <si>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</si>
  <si>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</si>
  <si>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</si>
  <si>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</si>
  <si>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</si>
  <si>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</si>
  <si>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</si>
  <si>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</si>
  <si>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</si>
  <si>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</si>
  <si>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</si>
  <si>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</si>
  <si>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</si>
  <si>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</si>
  <si>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</si>
  <si>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</si>
  <si>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</si>
  <si>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</si>
  <si>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</si>
  <si>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</si>
  <si>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</si>
  <si>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</si>
  <si>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</si>
  <si>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</si>
  <si>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</si>
  <si>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</si>
  <si>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</si>
  <si>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</si>
  <si>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</si>
  <si>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</si>
  <si>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</si>
  <si>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</si>
  <si>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</si>
  <si>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</si>
  <si>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</si>
  <si>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</si>
  <si>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</si>
  <si>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</si>
  <si>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</si>
  <si>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</si>
  <si>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</si>
  <si>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</si>
  <si>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</si>
  <si>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</si>
  <si>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</si>
  <si>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</si>
  <si>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</si>
  <si>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</si>
  <si>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</si>
  <si>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</si>
  <si>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</si>
  <si>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</si>
  <si>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</si>
  <si>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</si>
  <si>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</si>
  <si>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</si>
  <si>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</si>
  <si>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</si>
  <si>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</si>
  <si>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</si>
  <si>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</si>
  <si>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</si>
  <si>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</si>
  <si>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</si>
  <si>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</si>
  <si>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</si>
  <si>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</si>
  <si>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</si>
  <si>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</si>
  <si>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</si>
  <si>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</si>
  <si>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</si>
  <si>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</si>
  <si>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</si>
  <si>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</si>
  <si>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</si>
  <si>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</si>
  <si>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</si>
  <si>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</si>
  <si>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</si>
  <si>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</si>
  <si>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</si>
  <si>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</si>
  <si>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</si>
  <si>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</si>
  <si>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</si>
  <si>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</si>
  <si>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</si>
  <si>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</si>
  <si>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</si>
  <si>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</si>
  <si>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</si>
  <si>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</si>
  <si>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</si>
  <si>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</si>
  <si>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</si>
  <si>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</si>
  <si>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</si>
  <si>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</si>
  <si>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</si>
  <si>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</si>
  <si>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</si>
  <si>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</si>
  <si>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</si>
  <si>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</si>
  <si>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</si>
  <si>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</si>
  <si>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</si>
  <si>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</si>
  <si>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</si>
  <si>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</si>
  <si>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</si>
  <si>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</si>
  <si>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</si>
  <si>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</si>
  <si>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</si>
  <si>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</si>
  <si>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</si>
  <si>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</si>
  <si>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</si>
  <si>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</si>
  <si>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</si>
  <si>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</si>
  <si>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</si>
  <si>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</si>
  <si>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</si>
  <si>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</si>
  <si>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</si>
  <si>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</si>
  <si>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</si>
  <si>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</si>
  <si>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</si>
  <si>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</si>
  <si>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</si>
  <si>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</si>
  <si>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</si>
  <si>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</si>
  <si>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</si>
  <si>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</si>
  <si>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</si>
  <si>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</si>
  <si>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</si>
  <si>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</si>
  <si>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</si>
  <si>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</si>
  <si>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</si>
  <si>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</si>
  <si>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</si>
  <si>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</si>
  <si>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</si>
  <si>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</si>
  <si>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</si>
  <si>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</si>
  <si>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</si>
  <si>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</si>
  <si>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</si>
  <si>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</si>
  <si>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</si>
  <si>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</si>
  <si>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</si>
  <si>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</si>
  <si>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</si>
  <si>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</si>
  <si>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</si>
  <si>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</si>
  <si>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</si>
  <si>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</si>
  <si>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</si>
  <si>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</si>
  <si>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</si>
  <si>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</si>
  <si>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</si>
  <si>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</si>
  <si>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</si>
  <si>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</si>
  <si>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</si>
  <si>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</si>
  <si>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</si>
  <si>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</si>
  <si>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</si>
  <si>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</si>
  <si>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</si>
  <si>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</si>
  <si>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</si>
  <si>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</si>
  <si>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</si>
  <si>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</si>
  <si>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</si>
  <si>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</si>
  <si>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</si>
  <si>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</si>
  <si>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</si>
  <si>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</si>
  <si>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</si>
  <si>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</si>
  <si>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</si>
  <si>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</si>
  <si>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</si>
  <si>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</si>
  <si>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</si>
  <si>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</si>
  <si>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</si>
  <si>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</si>
  <si>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</si>
  <si>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</si>
  <si>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</si>
  <si>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</si>
  <si>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</si>
  <si>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</si>
  <si>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</si>
  <si>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</si>
  <si>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</si>
  <si>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</si>
  <si>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</si>
  <si>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</si>
  <si>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</si>
  <si>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</si>
  <si>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</si>
  <si>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</si>
  <si>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</si>
  <si>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</si>
  <si>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</si>
  <si>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</si>
  <si>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</si>
  <si>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</si>
  <si>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</si>
  <si>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</si>
  <si>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</si>
  <si>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</si>
  <si>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</si>
  <si>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</si>
  <si>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</si>
  <si>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</si>
  <si>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</si>
  <si>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</si>
  <si>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</si>
  <si>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</si>
  <si>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</si>
  <si>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</si>
  <si>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</si>
  <si>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</si>
  <si>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</si>
  <si>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</si>
  <si>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</si>
  <si>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</si>
  <si>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</si>
  <si>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</si>
  <si>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</si>
  <si>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</si>
  <si>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</si>
  <si>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</si>
  <si>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</si>
  <si>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</si>
  <si>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</si>
  <si>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</si>
  <si>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</si>
  <si>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</si>
  <si>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</si>
  <si>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</si>
  <si>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</si>
  <si>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</si>
  <si>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</si>
  <si>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</si>
  <si>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</si>
  <si>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</si>
  <si>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</si>
  <si>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</si>
  <si>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</si>
  <si>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</si>
  <si>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</si>
  <si>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</si>
  <si>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</si>
  <si>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</si>
  <si>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</si>
  <si>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</si>
  <si>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</si>
  <si>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</si>
  <si>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</si>
  <si>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</si>
  <si>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</si>
  <si>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</si>
  <si>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</si>
  <si>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</si>
  <si>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</si>
  <si>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</si>
  <si>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</si>
  <si>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</si>
  <si>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</si>
  <si>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</si>
  <si>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</si>
  <si>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</si>
  <si>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</si>
  <si>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</si>
  <si>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</si>
  <si>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</si>
  <si>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</si>
  <si>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</si>
  <si>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</si>
  <si>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</si>
  <si>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</si>
  <si>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</si>
  <si>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</si>
  <si>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</si>
  <si>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</si>
  <si>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</si>
  <si>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</si>
  <si>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</si>
  <si>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</si>
  <si>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</si>
  <si>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</si>
  <si>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</si>
  <si>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</si>
  <si>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</si>
  <si>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</si>
  <si>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</si>
  <si>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</si>
  <si>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</si>
  <si>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</si>
  <si>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</si>
  <si>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</si>
  <si>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</si>
  <si>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</si>
  <si>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</si>
  <si>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</si>
  <si>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</si>
  <si>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</si>
  <si>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</si>
  <si>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</si>
  <si>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</si>
  <si>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</si>
  <si>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</si>
  <si>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</si>
  <si>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</si>
  <si>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</si>
  <si>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</si>
  <si>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</si>
  <si>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</si>
  <si>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</si>
  <si>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</si>
  <si>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</si>
  <si>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</si>
  <si>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</si>
  <si>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</si>
  <si>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</si>
  <si>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</si>
  <si>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</si>
  <si>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</si>
  <si>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</si>
  <si>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</si>
  <si>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</si>
  <si>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</si>
  <si>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</si>
  <si>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</si>
  <si>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</si>
  <si>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</si>
  <si>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</si>
  <si>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</si>
  <si>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</si>
  <si>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</si>
  <si>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</si>
  <si>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</si>
  <si>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</si>
  <si>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</si>
  <si>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</si>
  <si>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</si>
  <si>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</si>
  <si>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</si>
  <si>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</si>
  <si>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</si>
  <si>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</si>
  <si>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</si>
  <si>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</si>
  <si>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</si>
  <si>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</si>
  <si>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</si>
  <si>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</si>
  <si>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</si>
  <si>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</si>
  <si>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</si>
  <si>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</si>
  <si>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</si>
  <si>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</si>
  <si>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</si>
  <si>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</si>
  <si>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</si>
  <si>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</si>
  <si>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</si>
  <si>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</si>
  <si>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</si>
  <si>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</si>
  <si>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</si>
  <si>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</si>
  <si>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</si>
  <si>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</si>
  <si>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</si>
  <si>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</si>
  <si>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</si>
  <si>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</si>
  <si>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</si>
  <si>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</si>
  <si>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</si>
  <si>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</si>
  <si>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</si>
  <si>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</si>
  <si>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</si>
  <si>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</si>
  <si>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</si>
  <si>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</si>
  <si>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</si>
  <si>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</si>
  <si>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</si>
  <si>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</si>
  <si>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</si>
  <si>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</si>
  <si>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</si>
  <si>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</si>
  <si>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</si>
  <si>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</si>
  <si>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</si>
  <si>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</si>
  <si>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</si>
  <si>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</si>
  <si>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</si>
  <si>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</si>
  <si>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</si>
  <si>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</si>
  <si>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</si>
  <si>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</si>
  <si>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</si>
  <si>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</si>
  <si>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</si>
  <si>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</si>
  <si>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</si>
  <si>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</si>
  <si>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</si>
  <si>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</si>
  <si>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</si>
  <si>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</si>
  <si>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</si>
  <si>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</si>
  <si>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</si>
  <si>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</si>
  <si>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</si>
  <si>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</si>
  <si>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</si>
  <si>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</si>
  <si>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</si>
  <si>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</si>
  <si>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</si>
  <si>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</si>
  <si>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</si>
  <si>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</si>
  <si>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</si>
  <si>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</si>
  <si>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</si>
  <si>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</si>
  <si>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</si>
  <si>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</si>
  <si>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</si>
  <si>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</si>
  <si>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</si>
  <si>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</si>
  <si>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</si>
  <si>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</si>
  <si>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</si>
  <si>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</si>
  <si>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</si>
  <si>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</si>
  <si>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</si>
  <si>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</si>
  <si>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</si>
  <si>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</si>
  <si>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</si>
  <si>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</si>
  <si>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</si>
  <si>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</si>
  <si>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</si>
  <si>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</si>
  <si>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</si>
  <si>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</si>
  <si>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</si>
  <si>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</si>
  <si>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</si>
  <si>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</si>
  <si>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</si>
  <si>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</si>
  <si>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</si>
  <si>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</si>
  <si>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</si>
  <si>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</si>
  <si>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</si>
  <si>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</si>
  <si>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</si>
  <si>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</si>
  <si>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</si>
  <si>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</si>
  <si>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</si>
  <si>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</si>
  <si>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</si>
  <si>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</si>
  <si>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</si>
  <si>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</si>
  <si>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</si>
  <si>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</si>
  <si>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</si>
  <si>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</si>
  <si>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</si>
  <si>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</si>
  <si>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</si>
  <si>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</si>
  <si>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</si>
  <si>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</si>
  <si>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</si>
  <si>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</si>
  <si>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</si>
  <si>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</si>
  <si>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</si>
  <si>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</si>
  <si>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</si>
  <si>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</si>
  <si>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</si>
  <si>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</si>
  <si>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</si>
  <si>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</si>
  <si>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</si>
  <si>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</si>
  <si>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</si>
  <si>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</si>
  <si>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</si>
  <si>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</si>
  <si>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</si>
  <si>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</si>
  <si>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</si>
  <si>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</si>
  <si>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</si>
  <si>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</si>
  <si>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</si>
  <si>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</si>
  <si>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</si>
  <si>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</si>
  <si>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</si>
  <si>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</si>
  <si>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</si>
  <si>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</si>
  <si>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</si>
  <si>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</si>
  <si>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</si>
  <si>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</si>
  <si>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</si>
  <si>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</si>
  <si>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</si>
  <si>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</si>
  <si>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</si>
  <si>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</si>
  <si>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</si>
  <si>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</si>
  <si>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</si>
  <si>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</si>
  <si>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</si>
  <si>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</si>
  <si>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</si>
  <si>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</si>
  <si>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</si>
  <si>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</si>
  <si>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</si>
  <si>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</si>
  <si>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</si>
  <si>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</si>
  <si>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</si>
  <si>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</si>
  <si>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</si>
  <si>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</si>
  <si>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</si>
  <si>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</si>
  <si>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</si>
  <si>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</si>
  <si>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</si>
  <si>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</si>
  <si>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</si>
  <si>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</si>
  <si>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</si>
  <si>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</si>
  <si>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</si>
  <si>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</si>
  <si>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</si>
  <si>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</si>
  <si>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</si>
  <si>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</si>
  <si>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</si>
  <si>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</si>
  <si>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</si>
  <si>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</si>
  <si>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</si>
  <si>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</si>
  <si>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</si>
  <si>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</si>
  <si>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</si>
  <si>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</si>
  <si>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</si>
  <si>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</si>
  <si>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</si>
  <si>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</si>
  <si>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</si>
  <si>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</si>
  <si>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</si>
  <si>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</si>
  <si>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</si>
  <si>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</si>
  <si>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</si>
  <si>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</si>
  <si>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</si>
  <si>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</si>
  <si>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</si>
  <si>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</si>
  <si>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</si>
  <si>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</si>
  <si>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</si>
  <si>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</si>
  <si>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</si>
  <si>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</si>
  <si>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</si>
  <si>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</si>
  <si>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</si>
  <si>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</si>
  <si>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</si>
  <si>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</si>
  <si>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</si>
  <si>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</si>
  <si>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</si>
  <si>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</si>
  <si>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</si>
  <si>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</si>
  <si>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</si>
  <si>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</si>
  <si>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</si>
  <si>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</si>
  <si>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</si>
  <si>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</si>
  <si>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</si>
  <si>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</si>
  <si>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</si>
  <si>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</si>
  <si>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</si>
  <si>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</si>
  <si>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</si>
  <si>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</si>
  <si>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</si>
  <si>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</si>
  <si>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</si>
  <si>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</si>
  <si>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</si>
  <si>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</si>
  <si>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</si>
  <si>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</si>
  <si>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</si>
  <si>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</si>
  <si>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</si>
  <si>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</si>
  <si>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</si>
  <si>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</si>
  <si>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</si>
  <si>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</si>
  <si>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</si>
  <si>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</si>
  <si>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</si>
  <si>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</si>
  <si>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</si>
  <si>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</si>
  <si>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</si>
  <si>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</si>
  <si>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</si>
  <si>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</si>
  <si>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</si>
  <si>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</si>
  <si>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</si>
  <si>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</si>
  <si>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</si>
  <si>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</si>
  <si>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</si>
  <si>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</si>
  <si>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</si>
  <si>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</si>
  <si>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</si>
  <si>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</si>
  <si>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</si>
  <si>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</si>
  <si>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</si>
  <si>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</si>
  <si>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</si>
  <si>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</si>
  <si>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</si>
  <si>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</si>
  <si>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</si>
  <si>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</si>
  <si>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</si>
  <si>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</si>
  <si>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</si>
  <si>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</si>
  <si>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</si>
  <si>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</si>
  <si>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</si>
  <si>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</si>
  <si>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</si>
  <si>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</si>
  <si>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</si>
  <si>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</si>
  <si>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</si>
  <si>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</si>
  <si>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</si>
  <si>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</si>
  <si>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</si>
  <si>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</si>
  <si>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</si>
  <si>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</si>
  <si>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</si>
  <si>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</si>
  <si>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</si>
  <si>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</si>
  <si>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</si>
  <si>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</si>
  <si>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</si>
  <si>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</si>
  <si>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</si>
  <si>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</si>
  <si>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</si>
  <si>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</si>
  <si>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</si>
  <si>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</si>
  <si>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</si>
  <si>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</si>
  <si>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</si>
  <si>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</si>
  <si>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</si>
  <si>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</si>
  <si>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</si>
  <si>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</si>
  <si>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</si>
  <si>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</si>
  <si>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</si>
  <si>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</si>
  <si>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</si>
  <si>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</si>
  <si>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</si>
  <si>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</si>
  <si>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</si>
  <si>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</si>
  <si>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</si>
  <si>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</si>
  <si>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</si>
  <si>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</si>
  <si>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</si>
  <si>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</si>
  <si>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</si>
  <si>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</si>
  <si>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</si>
  <si>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</si>
  <si>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</si>
  <si>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</si>
  <si>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</si>
  <si>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</si>
  <si>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</si>
  <si>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</si>
  <si>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</si>
  <si>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</si>
  <si>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</si>
  <si>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</si>
  <si>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</si>
  <si>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</si>
  <si>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</si>
  <si>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</si>
  <si>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</si>
  <si>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</si>
  <si>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</si>
  <si>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</si>
  <si>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</si>
  <si>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</si>
  <si>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</si>
  <si>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</si>
  <si>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</si>
  <si>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</si>
  <si>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</si>
  <si>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</si>
  <si>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</si>
  <si>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</si>
  <si>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</si>
  <si>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</si>
  <si>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</si>
  <si>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</si>
  <si>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</si>
  <si>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</si>
  <si>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</si>
  <si>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</si>
  <si>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</si>
  <si>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</si>
  <si>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</si>
  <si>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</si>
  <si>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</si>
  <si>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</si>
  <si>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</si>
  <si>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</si>
  <si>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</si>
  <si>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</si>
  <si>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</si>
  <si>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</si>
  <si>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</si>
  <si>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</si>
  <si>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</si>
  <si>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</si>
  <si>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</si>
  <si>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</si>
  <si>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</si>
  <si>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</si>
  <si>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</si>
  <si>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</si>
  <si>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</si>
  <si>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</si>
  <si>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</si>
  <si>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</si>
  <si>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</si>
  <si>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</si>
  <si>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</si>
  <si>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</si>
  <si>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</si>
  <si>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</si>
  <si>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</si>
  <si>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</si>
  <si>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</si>
  <si>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</si>
  <si>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</si>
  <si>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</si>
  <si>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</si>
  <si>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</si>
  <si>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</si>
  <si>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</si>
  <si>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</si>
  <si>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</si>
  <si>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</si>
  <si>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</si>
  <si>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</si>
  <si>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</si>
  <si>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</si>
  <si>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</si>
  <si>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</si>
  <si>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</si>
  <si>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</si>
  <si>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</si>
  <si>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</si>
  <si>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</si>
  <si>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</si>
  <si>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</si>
  <si>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</si>
  <si>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</si>
  <si>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</si>
  <si>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</si>
  <si>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</si>
  <si>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</si>
  <si>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</si>
  <si>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</si>
  <si>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</si>
  <si>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</si>
  <si>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</si>
  <si>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</si>
  <si>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</si>
  <si>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</si>
  <si>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</si>
  <si>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</si>
  <si>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</si>
  <si>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</si>
  <si>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</si>
  <si>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</si>
  <si>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</si>
  <si>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</si>
  <si>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</si>
  <si>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</si>
  <si>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</si>
  <si>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</si>
  <si>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</si>
  <si>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</si>
  <si>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</si>
  <si>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</si>
  <si>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</si>
  <si>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</si>
  <si>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</si>
  <si>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</si>
  <si>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</si>
  <si>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</si>
  <si>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</si>
  <si>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</si>
  <si>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</si>
  <si>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</si>
  <si>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</si>
  <si>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</si>
  <si>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</si>
  <si>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</si>
  <si>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</si>
  <si>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 50000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</si>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</sst>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9" fontId="0" fillId="0" borderId="1" xfId="0" applyNumberFormat="1" applyBorder="1"/>
    <xf numFmtId="9" fontId="0" fillId="0" borderId="0" xfId="0" applyNumberFormat="1"/>
    <xf numFmtId="9" fontId="1" fillId="0" borderId="1" xfId="1" applyFont="1" applyBorder="1" applyAlignment="1">
      <alignment horizontal="center"/>
    </xf>
    <xf numFmtId="9" fontId="0" fillId="0" borderId="1" xfId="1" applyFont="1" applyBorder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11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5-4C57-9A71-5488FFA4D330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5-4C57-9A71-5488FFA4D330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35-4C57-9A71-5488FFA4D330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35-4C57-9A71-5488FFA4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485496"/>
        <c:axId val="703486480"/>
      </c:barChart>
      <c:catAx>
        <c:axId val="70348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6480"/>
        <c:crosses val="autoZero"/>
        <c:auto val="1"/>
        <c:lblAlgn val="ctr"/>
        <c:lblOffset val="100"/>
        <c:noMultiLvlLbl val="0"/>
      </c:catAx>
      <c:valAx>
        <c:axId val="7034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0-4160-A418-1FB840E049A9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0-4160-A418-1FB840E049A9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0-4160-A418-1FB840E049A9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0-4160-A418-1FB840E04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893640"/>
        <c:axId val="750892000"/>
      </c:barChart>
      <c:catAx>
        <c:axId val="75089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92000"/>
        <c:crosses val="autoZero"/>
        <c:auto val="1"/>
        <c:lblAlgn val="ctr"/>
        <c:lblOffset val="100"/>
        <c:noMultiLvlLbl val="0"/>
      </c:catAx>
      <c:valAx>
        <c:axId val="7508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9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1-49EC-9141-A20A38A06B13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1-49EC-9141-A20A38A06B13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1-49EC-9141-A20A38A06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489104"/>
        <c:axId val="703487136"/>
      </c:lineChart>
      <c:catAx>
        <c:axId val="7034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7136"/>
        <c:crosses val="autoZero"/>
        <c:auto val="1"/>
        <c:lblAlgn val="ctr"/>
        <c:lblOffset val="100"/>
        <c:noMultiLvlLbl val="0"/>
      </c:catAx>
      <c:valAx>
        <c:axId val="7034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0.41040462427745666</c:v>
                </c:pt>
                <c:pt idx="2">
                  <c:v>0.35280189423835834</c:v>
                </c:pt>
                <c:pt idx="3">
                  <c:v>0.3247011952191235</c:v>
                </c:pt>
                <c:pt idx="4">
                  <c:v>0.29865361077111385</c:v>
                </c:pt>
                <c:pt idx="5">
                  <c:v>0.26756352765321373</c:v>
                </c:pt>
                <c:pt idx="6">
                  <c:v>0.2517361111111111</c:v>
                </c:pt>
                <c:pt idx="7">
                  <c:v>0.22413793103448276</c:v>
                </c:pt>
                <c:pt idx="8">
                  <c:v>0.20507399577167018</c:v>
                </c:pt>
                <c:pt idx="9">
                  <c:v>0.1960352422907489</c:v>
                </c:pt>
                <c:pt idx="10">
                  <c:v>0.16369047619047619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9-4802-8ED4-9D429860B6B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0.45980031529164478</c:v>
                </c:pt>
                <c:pt idx="2">
                  <c:v>0.49644830307813731</c:v>
                </c:pt>
                <c:pt idx="3">
                  <c:v>0.50996015936254979</c:v>
                </c:pt>
                <c:pt idx="4">
                  <c:v>0.51897184822521425</c:v>
                </c:pt>
                <c:pt idx="5">
                  <c:v>0.53662182361733934</c:v>
                </c:pt>
                <c:pt idx="6">
                  <c:v>0.54340277777777779</c:v>
                </c:pt>
                <c:pt idx="7">
                  <c:v>0.56130268199233713</c:v>
                </c:pt>
                <c:pt idx="8">
                  <c:v>0.57505285412262153</c:v>
                </c:pt>
                <c:pt idx="9">
                  <c:v>0.57929515418502198</c:v>
                </c:pt>
                <c:pt idx="10">
                  <c:v>0.5892857142857143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9-4802-8ED4-9D429860B6B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0.12979506043089858</c:v>
                </c:pt>
                <c:pt idx="2">
                  <c:v>0.15074980268350435</c:v>
                </c:pt>
                <c:pt idx="3">
                  <c:v>0.16533864541832669</c:v>
                </c:pt>
                <c:pt idx="4">
                  <c:v>0.18237454100367198</c:v>
                </c:pt>
                <c:pt idx="5">
                  <c:v>0.19581464872944693</c:v>
                </c:pt>
                <c:pt idx="6">
                  <c:v>0.2048611111111111</c:v>
                </c:pt>
                <c:pt idx="7">
                  <c:v>0.21455938697318008</c:v>
                </c:pt>
                <c:pt idx="8">
                  <c:v>0.21987315010570824</c:v>
                </c:pt>
                <c:pt idx="9">
                  <c:v>0.22466960352422907</c:v>
                </c:pt>
                <c:pt idx="10">
                  <c:v>0.24702380952380953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9-4802-8ED4-9D429860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311680"/>
        <c:axId val="742304792"/>
      </c:lineChart>
      <c:catAx>
        <c:axId val="74231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04792"/>
        <c:crosses val="autoZero"/>
        <c:auto val="1"/>
        <c:lblAlgn val="ctr"/>
        <c:lblOffset val="100"/>
        <c:noMultiLvlLbl val="0"/>
      </c:catAx>
      <c:valAx>
        <c:axId val="74230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1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110490</xdr:rowOff>
    </xdr:from>
    <xdr:to>
      <xdr:col>16</xdr:col>
      <xdr:colOff>621031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CE8A5-8613-40C7-A16D-5A3F24901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222884</xdr:colOff>
      <xdr:row>2</xdr:row>
      <xdr:rowOff>144780</xdr:rowOff>
    </xdr:from>
    <xdr:to>
      <xdr:col>16</xdr:col>
      <xdr:colOff>68579</xdr:colOff>
      <xdr:row>26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C5E4A-C256-42E6-9F98-1D0CE3C65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382904</xdr:colOff>
      <xdr:row>1</xdr:row>
      <xdr:rowOff>118110</xdr:rowOff>
    </xdr:from>
    <xdr:to>
      <xdr:col>14</xdr:col>
      <xdr:colOff>632459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98F1C-CBA2-44DA-9691-C6D31CD04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30480</xdr:rowOff>
    </xdr:from>
    <xdr:to>
      <xdr:col>12</xdr:col>
      <xdr:colOff>567690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29771-9F10-4058-BEA4-65A3CCAF9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TAN" refreshedDate="43423.468041203705" createdVersion="6" refreshedVersion="6" minRefreshableVersion="3" recordCount="4115" xr:uid="{0AFD0BA4-7CD5-4943-BFB7-C9251646169D}">
  <cacheSource type="worksheet">
    <worksheetSource ref="A1:R4116" sheet="Kickstarter Info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TAN" refreshedDate="43423.494565624998" createdVersion="6" refreshedVersion="6" minRefreshableVersion="3" recordCount="4115" xr:uid="{28434D6F-5F55-415A-8881-5D4786A84450}">
  <cacheSource type="worksheet">
    <worksheetSource ref="A1:T4116" sheet="Kickstarter Info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3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9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x v="2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9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1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x v="2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18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4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9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x v="3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x v="3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x v="1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32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5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x v="14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33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x v="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3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x v="1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x v="19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8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9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8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4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4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4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1"/>
    <s v="plays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D1288-5694-48C2-AF24-B92C412238B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6C2F6-C9CC-49EB-BCB5-D12FF35A9F7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BD7A2-0EE5-4415-98D2-8806B9F08AF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A5A5A5"/>
      </a:accent1>
      <a:accent2>
        <a:srgbClr val="FF0000"/>
      </a:accent2>
      <a:accent3>
        <a:srgbClr val="00B0F0"/>
      </a:accent3>
      <a:accent4>
        <a:srgbClr val="BDE29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topLeftCell="A601" zoomScale="55" zoomScaleNormal="55" workbookViewId="0">
      <selection activeCell="M7" sqref="M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6" max="16" width="15.3671875" bestFit="1" customWidth="1"/>
    <col min="17" max="17" width="13.05078125" customWidth="1"/>
    <col min="18" max="18" width="11.578125" bestFit="1" customWidth="1"/>
    <col min="19" max="19" width="21.20703125" bestFit="1" customWidth="1"/>
    <col min="20" max="20" width="19.83984375" style="12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s="8" t="s">
        <v>8310</v>
      </c>
      <c r="R2" s="8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s="8" t="s">
        <v>8310</v>
      </c>
      <c r="R3" s="8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8310</v>
      </c>
      <c r="R4" s="8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8310</v>
      </c>
      <c r="R5" s="8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8310</v>
      </c>
      <c r="R6" s="8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8310</v>
      </c>
      <c r="R7" s="8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8310</v>
      </c>
      <c r="R8" s="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8310</v>
      </c>
      <c r="R9" s="8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8310</v>
      </c>
      <c r="R10" s="8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8310</v>
      </c>
      <c r="R11" s="8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8310</v>
      </c>
      <c r="R12" s="8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8310</v>
      </c>
      <c r="R13" s="8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8310</v>
      </c>
      <c r="R14" s="8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8310</v>
      </c>
      <c r="R15" s="8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8310</v>
      </c>
      <c r="R16" s="8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8310</v>
      </c>
      <c r="R17" s="8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8310</v>
      </c>
      <c r="R18" s="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8310</v>
      </c>
      <c r="R19" s="8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8310</v>
      </c>
      <c r="R20" s="8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8310</v>
      </c>
      <c r="R21" s="8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8310</v>
      </c>
      <c r="R22" s="8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8310</v>
      </c>
      <c r="R23" s="8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8310</v>
      </c>
      <c r="R24" s="8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8310</v>
      </c>
      <c r="R25" s="8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8310</v>
      </c>
      <c r="R26" s="8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8310</v>
      </c>
      <c r="R27" s="8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8310</v>
      </c>
      <c r="R28" s="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8310</v>
      </c>
      <c r="R29" s="8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8310</v>
      </c>
      <c r="R30" s="8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8310</v>
      </c>
      <c r="R31" s="8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8310</v>
      </c>
      <c r="R32" s="8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8310</v>
      </c>
      <c r="R33" s="8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8310</v>
      </c>
      <c r="R34" s="8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8310</v>
      </c>
      <c r="R35" s="8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8310</v>
      </c>
      <c r="R36" s="8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8310</v>
      </c>
      <c r="R37" s="8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8310</v>
      </c>
      <c r="R38" s="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8310</v>
      </c>
      <c r="R39" s="8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8310</v>
      </c>
      <c r="R40" s="8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8310</v>
      </c>
      <c r="R41" s="8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8310</v>
      </c>
      <c r="R42" s="8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8310</v>
      </c>
      <c r="R43" s="8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8310</v>
      </c>
      <c r="R44" s="8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8310</v>
      </c>
      <c r="R45" s="8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8310</v>
      </c>
      <c r="R46" s="8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8310</v>
      </c>
      <c r="R47" s="8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8310</v>
      </c>
      <c r="R48" s="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8310</v>
      </c>
      <c r="R49" s="8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8310</v>
      </c>
      <c r="R50" s="8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8310</v>
      </c>
      <c r="R51" s="8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8310</v>
      </c>
      <c r="R52" s="8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8310</v>
      </c>
      <c r="R53" s="8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8310</v>
      </c>
      <c r="R54" s="8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8310</v>
      </c>
      <c r="R55" s="8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8310</v>
      </c>
      <c r="R56" s="8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8310</v>
      </c>
      <c r="R57" s="8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8310</v>
      </c>
      <c r="R58" s="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8310</v>
      </c>
      <c r="R59" s="8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8310</v>
      </c>
      <c r="R60" s="8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8310</v>
      </c>
      <c r="R61" s="8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8310</v>
      </c>
      <c r="R62" s="8" t="s">
        <v>8311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8310</v>
      </c>
      <c r="R63" s="8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8310</v>
      </c>
      <c r="R64" s="8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8310</v>
      </c>
      <c r="R65" s="8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8310</v>
      </c>
      <c r="R66" s="8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SUM(E67/D67)</f>
        <v>1.0752857142857142</v>
      </c>
      <c r="P67" s="6">
        <f t="shared" ref="P67:P130" si="5">SUM(E67/L67)</f>
        <v>132.05263157894737</v>
      </c>
      <c r="Q67" s="8" t="s">
        <v>8310</v>
      </c>
      <c r="R67" s="8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8310</v>
      </c>
      <c r="R68" s="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8310</v>
      </c>
      <c r="R69" s="8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8310</v>
      </c>
      <c r="R70" s="8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8310</v>
      </c>
      <c r="R71" s="8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8310</v>
      </c>
      <c r="R72" s="8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8310</v>
      </c>
      <c r="R73" s="8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8310</v>
      </c>
      <c r="R74" s="8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8310</v>
      </c>
      <c r="R75" s="8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8310</v>
      </c>
      <c r="R76" s="8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8310</v>
      </c>
      <c r="R77" s="8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8310</v>
      </c>
      <c r="R78" s="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8310</v>
      </c>
      <c r="R79" s="8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8310</v>
      </c>
      <c r="R80" s="8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8310</v>
      </c>
      <c r="R81" s="8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8310</v>
      </c>
      <c r="R82" s="8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8310</v>
      </c>
      <c r="R83" s="8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8310</v>
      </c>
      <c r="R84" s="8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8310</v>
      </c>
      <c r="R85" s="8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8310</v>
      </c>
      <c r="R86" s="8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8310</v>
      </c>
      <c r="R87" s="8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8310</v>
      </c>
      <c r="R88" s="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8310</v>
      </c>
      <c r="R89" s="8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8310</v>
      </c>
      <c r="R90" s="8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8310</v>
      </c>
      <c r="R91" s="8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8310</v>
      </c>
      <c r="R92" s="8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8310</v>
      </c>
      <c r="R93" s="8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8310</v>
      </c>
      <c r="R94" s="8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8310</v>
      </c>
      <c r="R95" s="8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8310</v>
      </c>
      <c r="R96" s="8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8310</v>
      </c>
      <c r="R97" s="8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8310</v>
      </c>
      <c r="R98" s="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8310</v>
      </c>
      <c r="R99" s="8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8310</v>
      </c>
      <c r="R100" s="8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8310</v>
      </c>
      <c r="R101" s="8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8310</v>
      </c>
      <c r="R102" s="8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8310</v>
      </c>
      <c r="R103" s="8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8310</v>
      </c>
      <c r="R104" s="8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8310</v>
      </c>
      <c r="R105" s="8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8310</v>
      </c>
      <c r="R106" s="8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8310</v>
      </c>
      <c r="R107" s="8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8310</v>
      </c>
      <c r="R108" s="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8310</v>
      </c>
      <c r="R109" s="8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8310</v>
      </c>
      <c r="R110" s="8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8310</v>
      </c>
      <c r="R111" s="8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8310</v>
      </c>
      <c r="R112" s="8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8310</v>
      </c>
      <c r="R113" s="8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8310</v>
      </c>
      <c r="R114" s="8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8310</v>
      </c>
      <c r="R115" s="8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8310</v>
      </c>
      <c r="R116" s="8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8310</v>
      </c>
      <c r="R117" s="8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8310</v>
      </c>
      <c r="R118" s="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8310</v>
      </c>
      <c r="R119" s="8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8310</v>
      </c>
      <c r="R120" s="8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8310</v>
      </c>
      <c r="R121" s="8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8310</v>
      </c>
      <c r="R122" s="8" t="s">
        <v>8312</v>
      </c>
      <c r="S122" s="12">
        <f t="shared" si="6"/>
        <v>42615.841516203705</v>
      </c>
      <c r="T122" s="12">
        <f t="shared" si="7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8310</v>
      </c>
      <c r="R123" s="8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8310</v>
      </c>
      <c r="R124" s="8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8310</v>
      </c>
      <c r="R125" s="8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8310</v>
      </c>
      <c r="R126" s="8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8310</v>
      </c>
      <c r="R127" s="8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8310</v>
      </c>
      <c r="R128" s="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8310</v>
      </c>
      <c r="R129" s="8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8310</v>
      </c>
      <c r="R130" s="8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SUM(E131/D131)</f>
        <v>0</v>
      </c>
      <c r="P131" s="6" t="e">
        <f t="shared" ref="P131:P194" si="9">SUM(E131/L131)</f>
        <v>#DIV/0!</v>
      </c>
      <c r="Q131" s="8" t="s">
        <v>8310</v>
      </c>
      <c r="R131" s="8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8310</v>
      </c>
      <c r="R132" s="8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8310</v>
      </c>
      <c r="R133" s="8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8310</v>
      </c>
      <c r="R134" s="8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8310</v>
      </c>
      <c r="R135" s="8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8310</v>
      </c>
      <c r="R136" s="8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8310</v>
      </c>
      <c r="R137" s="8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8310</v>
      </c>
      <c r="R138" s="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8310</v>
      </c>
      <c r="R139" s="8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8310</v>
      </c>
      <c r="R140" s="8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8310</v>
      </c>
      <c r="R141" s="8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8310</v>
      </c>
      <c r="R142" s="8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8310</v>
      </c>
      <c r="R143" s="8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8310</v>
      </c>
      <c r="R144" s="8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8310</v>
      </c>
      <c r="R145" s="8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8310</v>
      </c>
      <c r="R146" s="8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8310</v>
      </c>
      <c r="R147" s="8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8310</v>
      </c>
      <c r="R148" s="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8310</v>
      </c>
      <c r="R149" s="8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8310</v>
      </c>
      <c r="R150" s="8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8310</v>
      </c>
      <c r="R151" s="8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8310</v>
      </c>
      <c r="R152" s="8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8310</v>
      </c>
      <c r="R153" s="8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8310</v>
      </c>
      <c r="R154" s="8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8310</v>
      </c>
      <c r="R155" s="8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8310</v>
      </c>
      <c r="R156" s="8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8310</v>
      </c>
      <c r="R157" s="8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8310</v>
      </c>
      <c r="R158" s="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8310</v>
      </c>
      <c r="R159" s="8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8310</v>
      </c>
      <c r="R160" s="8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8310</v>
      </c>
      <c r="R161" s="8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8310</v>
      </c>
      <c r="R162" s="8" t="s">
        <v>8313</v>
      </c>
      <c r="S162" s="12">
        <f t="shared" si="10"/>
        <v>42171.704756944448</v>
      </c>
      <c r="T162" s="12">
        <f t="shared" si="11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8310</v>
      </c>
      <c r="R163" s="8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8310</v>
      </c>
      <c r="R164" s="8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8310</v>
      </c>
      <c r="R165" s="8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8310</v>
      </c>
      <c r="R166" s="8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8310</v>
      </c>
      <c r="R167" s="8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8310</v>
      </c>
      <c r="R168" s="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8310</v>
      </c>
      <c r="R169" s="8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8310</v>
      </c>
      <c r="R170" s="8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8310</v>
      </c>
      <c r="R171" s="8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8310</v>
      </c>
      <c r="R172" s="8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8310</v>
      </c>
      <c r="R173" s="8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8310</v>
      </c>
      <c r="R174" s="8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8310</v>
      </c>
      <c r="R175" s="8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8310</v>
      </c>
      <c r="R176" s="8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8310</v>
      </c>
      <c r="R177" s="8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8310</v>
      </c>
      <c r="R178" s="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8310</v>
      </c>
      <c r="R179" s="8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8310</v>
      </c>
      <c r="R180" s="8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8310</v>
      </c>
      <c r="R181" s="8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8310</v>
      </c>
      <c r="R182" s="8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8310</v>
      </c>
      <c r="R183" s="8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8310</v>
      </c>
      <c r="R184" s="8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8310</v>
      </c>
      <c r="R185" s="8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8310</v>
      </c>
      <c r="R186" s="8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8310</v>
      </c>
      <c r="R187" s="8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8310</v>
      </c>
      <c r="R188" s="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8310</v>
      </c>
      <c r="R189" s="8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8310</v>
      </c>
      <c r="R190" s="8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8310</v>
      </c>
      <c r="R191" s="8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8310</v>
      </c>
      <c r="R192" s="8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8310</v>
      </c>
      <c r="R193" s="8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8310</v>
      </c>
      <c r="R194" s="8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SUM(E195/D195)</f>
        <v>0</v>
      </c>
      <c r="P195" s="6" t="e">
        <f t="shared" ref="P195:P258" si="13">SUM(E195/L195)</f>
        <v>#DIV/0!</v>
      </c>
      <c r="Q195" s="8" t="s">
        <v>8310</v>
      </c>
      <c r="R195" s="8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8310</v>
      </c>
      <c r="R196" s="8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8310</v>
      </c>
      <c r="R197" s="8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8310</v>
      </c>
      <c r="R198" s="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8310</v>
      </c>
      <c r="R199" s="8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8310</v>
      </c>
      <c r="R200" s="8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8310</v>
      </c>
      <c r="R201" s="8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8310</v>
      </c>
      <c r="R202" s="8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8310</v>
      </c>
      <c r="R203" s="8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8310</v>
      </c>
      <c r="R204" s="8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8310</v>
      </c>
      <c r="R205" s="8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8310</v>
      </c>
      <c r="R206" s="8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8310</v>
      </c>
      <c r="R207" s="8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8310</v>
      </c>
      <c r="R208" s="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8310</v>
      </c>
      <c r="R209" s="8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8310</v>
      </c>
      <c r="R210" s="8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8310</v>
      </c>
      <c r="R211" s="8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8310</v>
      </c>
      <c r="R212" s="8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8310</v>
      </c>
      <c r="R213" s="8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8310</v>
      </c>
      <c r="R214" s="8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8310</v>
      </c>
      <c r="R215" s="8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8310</v>
      </c>
      <c r="R216" s="8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8310</v>
      </c>
      <c r="R217" s="8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8310</v>
      </c>
      <c r="R218" s="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8310</v>
      </c>
      <c r="R219" s="8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8310</v>
      </c>
      <c r="R220" s="8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8310</v>
      </c>
      <c r="R221" s="8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8310</v>
      </c>
      <c r="R222" s="8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8310</v>
      </c>
      <c r="R223" s="8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8310</v>
      </c>
      <c r="R224" s="8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8310</v>
      </c>
      <c r="R225" s="8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8310</v>
      </c>
      <c r="R226" s="8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8310</v>
      </c>
      <c r="R227" s="8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8310</v>
      </c>
      <c r="R228" s="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8310</v>
      </c>
      <c r="R229" s="8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8310</v>
      </c>
      <c r="R230" s="8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8310</v>
      </c>
      <c r="R231" s="8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8310</v>
      </c>
      <c r="R232" s="8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8310</v>
      </c>
      <c r="R233" s="8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8310</v>
      </c>
      <c r="R234" s="8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8310</v>
      </c>
      <c r="R235" s="8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8310</v>
      </c>
      <c r="R236" s="8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8310</v>
      </c>
      <c r="R237" s="8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8310</v>
      </c>
      <c r="R238" s="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8310</v>
      </c>
      <c r="R239" s="8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8310</v>
      </c>
      <c r="R240" s="8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8310</v>
      </c>
      <c r="R241" s="8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8310</v>
      </c>
      <c r="R242" s="8" t="s">
        <v>8314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8310</v>
      </c>
      <c r="R243" s="8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8310</v>
      </c>
      <c r="R244" s="8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8310</v>
      </c>
      <c r="R245" s="8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8310</v>
      </c>
      <c r="R246" s="8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8310</v>
      </c>
      <c r="R247" s="8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8310</v>
      </c>
      <c r="R248" s="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8310</v>
      </c>
      <c r="R249" s="8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8310</v>
      </c>
      <c r="R250" s="8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8310</v>
      </c>
      <c r="R251" s="8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8310</v>
      </c>
      <c r="R252" s="8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8310</v>
      </c>
      <c r="R253" s="8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8310</v>
      </c>
      <c r="R254" s="8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8310</v>
      </c>
      <c r="R255" s="8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8310</v>
      </c>
      <c r="R256" s="8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8310</v>
      </c>
      <c r="R257" s="8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8310</v>
      </c>
      <c r="R258" s="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SUM(E259/D259)</f>
        <v>1.0672648571428571</v>
      </c>
      <c r="P259" s="6">
        <f t="shared" ref="P259:P322" si="17">SUM(E259/L259)</f>
        <v>66.70405357142856</v>
      </c>
      <c r="Q259" s="8" t="s">
        <v>8310</v>
      </c>
      <c r="R259" s="8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8310</v>
      </c>
      <c r="R260" s="8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8310</v>
      </c>
      <c r="R261" s="8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8310</v>
      </c>
      <c r="R262" s="8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8310</v>
      </c>
      <c r="R263" s="8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8310</v>
      </c>
      <c r="R264" s="8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8310</v>
      </c>
      <c r="R265" s="8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8310</v>
      </c>
      <c r="R266" s="8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8310</v>
      </c>
      <c r="R267" s="8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8310</v>
      </c>
      <c r="R268" s="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8310</v>
      </c>
      <c r="R269" s="8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8310</v>
      </c>
      <c r="R270" s="8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8310</v>
      </c>
      <c r="R271" s="8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8310</v>
      </c>
      <c r="R272" s="8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8310</v>
      </c>
      <c r="R273" s="8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8310</v>
      </c>
      <c r="R274" s="8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8310</v>
      </c>
      <c r="R275" s="8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8310</v>
      </c>
      <c r="R276" s="8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8310</v>
      </c>
      <c r="R277" s="8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8310</v>
      </c>
      <c r="R278" s="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8310</v>
      </c>
      <c r="R279" s="8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8310</v>
      </c>
      <c r="R280" s="8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8310</v>
      </c>
      <c r="R281" s="8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8310</v>
      </c>
      <c r="R282" s="8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8310</v>
      </c>
      <c r="R283" s="8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8310</v>
      </c>
      <c r="R284" s="8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8310</v>
      </c>
      <c r="R285" s="8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8310</v>
      </c>
      <c r="R286" s="8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8310</v>
      </c>
      <c r="R287" s="8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8310</v>
      </c>
      <c r="R288" s="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8310</v>
      </c>
      <c r="R289" s="8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8310</v>
      </c>
      <c r="R290" s="8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8310</v>
      </c>
      <c r="R291" s="8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8310</v>
      </c>
      <c r="R292" s="8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8310</v>
      </c>
      <c r="R293" s="8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8310</v>
      </c>
      <c r="R294" s="8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8310</v>
      </c>
      <c r="R295" s="8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8310</v>
      </c>
      <c r="R296" s="8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8310</v>
      </c>
      <c r="R297" s="8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8310</v>
      </c>
      <c r="R298" s="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8310</v>
      </c>
      <c r="R299" s="8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8310</v>
      </c>
      <c r="R300" s="8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8310</v>
      </c>
      <c r="R301" s="8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8310</v>
      </c>
      <c r="R302" s="8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8310</v>
      </c>
      <c r="R303" s="8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8310</v>
      </c>
      <c r="R304" s="8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8310</v>
      </c>
      <c r="R305" s="8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8310</v>
      </c>
      <c r="R306" s="8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8310</v>
      </c>
      <c r="R307" s="8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8310</v>
      </c>
      <c r="R308" s="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8310</v>
      </c>
      <c r="R309" s="8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8310</v>
      </c>
      <c r="R310" s="8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8310</v>
      </c>
      <c r="R311" s="8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8310</v>
      </c>
      <c r="R312" s="8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8310</v>
      </c>
      <c r="R313" s="8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8310</v>
      </c>
      <c r="R314" s="8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8310</v>
      </c>
      <c r="R315" s="8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8310</v>
      </c>
      <c r="R316" s="8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8310</v>
      </c>
      <c r="R317" s="8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8310</v>
      </c>
      <c r="R318" s="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8310</v>
      </c>
      <c r="R319" s="8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8310</v>
      </c>
      <c r="R320" s="8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8310</v>
      </c>
      <c r="R321" s="8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8310</v>
      </c>
      <c r="R322" s="8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SUM(E323/D323)</f>
        <v>1.0266285714285714</v>
      </c>
      <c r="P323" s="6">
        <f t="shared" ref="P323:P386" si="21">SUM(E323/L323)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8310</v>
      </c>
      <c r="R324" s="8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8310</v>
      </c>
      <c r="R325" s="8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8310</v>
      </c>
      <c r="R326" s="8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8310</v>
      </c>
      <c r="R327" s="8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8310</v>
      </c>
      <c r="R328" s="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8310</v>
      </c>
      <c r="R329" s="8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8310</v>
      </c>
      <c r="R330" s="8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8310</v>
      </c>
      <c r="R331" s="8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8310</v>
      </c>
      <c r="R332" s="8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8310</v>
      </c>
      <c r="R333" s="8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8310</v>
      </c>
      <c r="R334" s="8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8310</v>
      </c>
      <c r="R335" s="8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8310</v>
      </c>
      <c r="R336" s="8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8310</v>
      </c>
      <c r="R337" s="8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8310</v>
      </c>
      <c r="R338" s="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8310</v>
      </c>
      <c r="R339" s="8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8310</v>
      </c>
      <c r="R340" s="8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8310</v>
      </c>
      <c r="R341" s="8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8310</v>
      </c>
      <c r="R342" s="8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8310</v>
      </c>
      <c r="R343" s="8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8310</v>
      </c>
      <c r="R344" s="8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8310</v>
      </c>
      <c r="R345" s="8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8310</v>
      </c>
      <c r="R346" s="8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8310</v>
      </c>
      <c r="R347" s="8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8310</v>
      </c>
      <c r="R348" s="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8310</v>
      </c>
      <c r="R349" s="8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8310</v>
      </c>
      <c r="R350" s="8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8310</v>
      </c>
      <c r="R351" s="8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8310</v>
      </c>
      <c r="R352" s="8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8310</v>
      </c>
      <c r="R353" s="8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8310</v>
      </c>
      <c r="R354" s="8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8310</v>
      </c>
      <c r="R355" s="8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8310</v>
      </c>
      <c r="R356" s="8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8310</v>
      </c>
      <c r="R357" s="8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8310</v>
      </c>
      <c r="R358" s="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8310</v>
      </c>
      <c r="R359" s="8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8310</v>
      </c>
      <c r="R360" s="8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8310</v>
      </c>
      <c r="R361" s="8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8310</v>
      </c>
      <c r="R362" s="8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8310</v>
      </c>
      <c r="R363" s="8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8310</v>
      </c>
      <c r="R364" s="8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8310</v>
      </c>
      <c r="R365" s="8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8310</v>
      </c>
      <c r="R366" s="8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8310</v>
      </c>
      <c r="R367" s="8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8310</v>
      </c>
      <c r="R368" s="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8310</v>
      </c>
      <c r="R369" s="8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8310</v>
      </c>
      <c r="R370" s="8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8310</v>
      </c>
      <c r="R371" s="8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8310</v>
      </c>
      <c r="R372" s="8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8310</v>
      </c>
      <c r="R373" s="8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8310</v>
      </c>
      <c r="R374" s="8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8310</v>
      </c>
      <c r="R375" s="8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8310</v>
      </c>
      <c r="R376" s="8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8310</v>
      </c>
      <c r="R377" s="8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8310</v>
      </c>
      <c r="R378" s="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8310</v>
      </c>
      <c r="R379" s="8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8310</v>
      </c>
      <c r="R380" s="8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8310</v>
      </c>
      <c r="R381" s="8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8310</v>
      </c>
      <c r="R382" s="8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8310</v>
      </c>
      <c r="R383" s="8" t="s">
        <v>8315</v>
      </c>
      <c r="S383" s="12">
        <f t="shared" si="22"/>
        <v>41085.48978009259</v>
      </c>
      <c r="T383" s="12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8310</v>
      </c>
      <c r="R384" s="8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8310</v>
      </c>
      <c r="R385" s="8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8310</v>
      </c>
      <c r="R386" s="8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SUM(E387/D387)</f>
        <v>1.05982</v>
      </c>
      <c r="P387" s="6">
        <f t="shared" ref="P387:P450" si="25">SUM(E387/L387)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8310</v>
      </c>
      <c r="R388" s="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8310</v>
      </c>
      <c r="R389" s="8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8310</v>
      </c>
      <c r="R390" s="8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8310</v>
      </c>
      <c r="R391" s="8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8310</v>
      </c>
      <c r="R392" s="8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8310</v>
      </c>
      <c r="R393" s="8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8310</v>
      </c>
      <c r="R394" s="8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8310</v>
      </c>
      <c r="R395" s="8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8310</v>
      </c>
      <c r="R396" s="8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8310</v>
      </c>
      <c r="R397" s="8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8310</v>
      </c>
      <c r="R398" s="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8310</v>
      </c>
      <c r="R399" s="8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8310</v>
      </c>
      <c r="R400" s="8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8310</v>
      </c>
      <c r="R401" s="8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8310</v>
      </c>
      <c r="R402" s="8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8310</v>
      </c>
      <c r="R403" s="8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8310</v>
      </c>
      <c r="R404" s="8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8310</v>
      </c>
      <c r="R405" s="8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8310</v>
      </c>
      <c r="R406" s="8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8310</v>
      </c>
      <c r="R407" s="8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8310</v>
      </c>
      <c r="R408" s="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8310</v>
      </c>
      <c r="R409" s="8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8310</v>
      </c>
      <c r="R410" s="8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8310</v>
      </c>
      <c r="R411" s="8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8310</v>
      </c>
      <c r="R412" s="8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8310</v>
      </c>
      <c r="R413" s="8" t="s">
        <v>8315</v>
      </c>
      <c r="S413" s="12">
        <f t="shared" si="26"/>
        <v>41597.967638888884</v>
      </c>
      <c r="T413" s="12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8310</v>
      </c>
      <c r="R414" s="8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8310</v>
      </c>
      <c r="R415" s="8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8310</v>
      </c>
      <c r="R416" s="8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8310</v>
      </c>
      <c r="R417" s="8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8310</v>
      </c>
      <c r="R418" s="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8310</v>
      </c>
      <c r="R419" s="8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8310</v>
      </c>
      <c r="R420" s="8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8310</v>
      </c>
      <c r="R421" s="8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8310</v>
      </c>
      <c r="R422" s="8" t="s">
        <v>8315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8310</v>
      </c>
      <c r="R423" s="8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8310</v>
      </c>
      <c r="R424" s="8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8310</v>
      </c>
      <c r="R425" s="8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8310</v>
      </c>
      <c r="R426" s="8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8310</v>
      </c>
      <c r="R427" s="8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8310</v>
      </c>
      <c r="R428" s="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8310</v>
      </c>
      <c r="R429" s="8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8310</v>
      </c>
      <c r="R430" s="8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8310</v>
      </c>
      <c r="R431" s="8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8310</v>
      </c>
      <c r="R432" s="8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8310</v>
      </c>
      <c r="R433" s="8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8310</v>
      </c>
      <c r="R434" s="8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8310</v>
      </c>
      <c r="R435" s="8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8310</v>
      </c>
      <c r="R436" s="8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8310</v>
      </c>
      <c r="R437" s="8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8310</v>
      </c>
      <c r="R438" s="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8310</v>
      </c>
      <c r="R439" s="8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8310</v>
      </c>
      <c r="R440" s="8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8310</v>
      </c>
      <c r="R441" s="8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8310</v>
      </c>
      <c r="R442" s="8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8310</v>
      </c>
      <c r="R443" s="8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8310</v>
      </c>
      <c r="R444" s="8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8310</v>
      </c>
      <c r="R445" s="8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8310</v>
      </c>
      <c r="R446" s="8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8310</v>
      </c>
      <c r="R447" s="8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8310</v>
      </c>
      <c r="R448" s="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8310</v>
      </c>
      <c r="R449" s="8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8310</v>
      </c>
      <c r="R450" s="8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SUM(E451/D451)</f>
        <v>2.2499999999999999E-2</v>
      </c>
      <c r="P451" s="6">
        <f t="shared" ref="P451:P514" si="29">SUM(E451/L451)</f>
        <v>9</v>
      </c>
      <c r="Q451" s="8" t="s">
        <v>8310</v>
      </c>
      <c r="R451" s="8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8310</v>
      </c>
      <c r="R452" s="8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8310</v>
      </c>
      <c r="R453" s="8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8310</v>
      </c>
      <c r="R454" s="8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8310</v>
      </c>
      <c r="R455" s="8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8310</v>
      </c>
      <c r="R456" s="8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8310</v>
      </c>
      <c r="R457" s="8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8310</v>
      </c>
      <c r="R458" s="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8310</v>
      </c>
      <c r="R459" s="8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8310</v>
      </c>
      <c r="R460" s="8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8310</v>
      </c>
      <c r="R461" s="8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8310</v>
      </c>
      <c r="R462" s="8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8310</v>
      </c>
      <c r="R463" s="8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8310</v>
      </c>
      <c r="R464" s="8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8310</v>
      </c>
      <c r="R465" s="8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8310</v>
      </c>
      <c r="R466" s="8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8310</v>
      </c>
      <c r="R467" s="8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8310</v>
      </c>
      <c r="R468" s="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8310</v>
      </c>
      <c r="R469" s="8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8310</v>
      </c>
      <c r="R470" s="8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8310</v>
      </c>
      <c r="R471" s="8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8310</v>
      </c>
      <c r="R472" s="8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8310</v>
      </c>
      <c r="R473" s="8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8310</v>
      </c>
      <c r="R474" s="8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8310</v>
      </c>
      <c r="R475" s="8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8310</v>
      </c>
      <c r="R476" s="8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8310</v>
      </c>
      <c r="R477" s="8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8310</v>
      </c>
      <c r="R478" s="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8310</v>
      </c>
      <c r="R479" s="8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8310</v>
      </c>
      <c r="R480" s="8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8310</v>
      </c>
      <c r="R481" s="8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8310</v>
      </c>
      <c r="R482" s="8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8310</v>
      </c>
      <c r="R483" s="8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8310</v>
      </c>
      <c r="R484" s="8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8310</v>
      </c>
      <c r="R485" s="8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8310</v>
      </c>
      <c r="R486" s="8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8310</v>
      </c>
      <c r="R487" s="8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8310</v>
      </c>
      <c r="R488" s="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8310</v>
      </c>
      <c r="R489" s="8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8310</v>
      </c>
      <c r="R490" s="8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8310</v>
      </c>
      <c r="R491" s="8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8310</v>
      </c>
      <c r="R492" s="8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8310</v>
      </c>
      <c r="R493" s="8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8310</v>
      </c>
      <c r="R494" s="8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8310</v>
      </c>
      <c r="R495" s="8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8310</v>
      </c>
      <c r="R496" s="8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8310</v>
      </c>
      <c r="R497" s="8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8310</v>
      </c>
      <c r="R498" s="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8310</v>
      </c>
      <c r="R499" s="8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8310</v>
      </c>
      <c r="R500" s="8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8310</v>
      </c>
      <c r="R501" s="8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8310</v>
      </c>
      <c r="R502" s="8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8310</v>
      </c>
      <c r="R503" s="8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8310</v>
      </c>
      <c r="R504" s="8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8310</v>
      </c>
      <c r="R505" s="8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8310</v>
      </c>
      <c r="R506" s="8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8310</v>
      </c>
      <c r="R507" s="8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8310</v>
      </c>
      <c r="R508" s="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8310</v>
      </c>
      <c r="R509" s="8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8310</v>
      </c>
      <c r="R510" s="8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8310</v>
      </c>
      <c r="R511" s="8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8310</v>
      </c>
      <c r="R512" s="8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8310</v>
      </c>
      <c r="R513" s="8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8310</v>
      </c>
      <c r="R514" s="8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SUM(E515/D515)</f>
        <v>0.13924</v>
      </c>
      <c r="P515" s="6">
        <f t="shared" ref="P515:P578" si="33">SUM(E515/L515)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8310</v>
      </c>
      <c r="R516" s="8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8310</v>
      </c>
      <c r="R517" s="8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8310</v>
      </c>
      <c r="R518" s="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8310</v>
      </c>
      <c r="R519" s="8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8310</v>
      </c>
      <c r="R520" s="8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8310</v>
      </c>
      <c r="R521" s="8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8310</v>
      </c>
      <c r="R522" s="8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8317</v>
      </c>
      <c r="R523" s="8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8317</v>
      </c>
      <c r="R524" s="8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8317</v>
      </c>
      <c r="R525" s="8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8317</v>
      </c>
      <c r="R526" s="8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8317</v>
      </c>
      <c r="R527" s="8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8317</v>
      </c>
      <c r="R528" s="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8317</v>
      </c>
      <c r="R529" s="8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8317</v>
      </c>
      <c r="R530" s="8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8317</v>
      </c>
      <c r="R531" s="8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8317</v>
      </c>
      <c r="R532" s="8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8317</v>
      </c>
      <c r="R533" s="8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8317</v>
      </c>
      <c r="R534" s="8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8317</v>
      </c>
      <c r="R535" s="8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8317</v>
      </c>
      <c r="R536" s="8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8317</v>
      </c>
      <c r="R537" s="8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8317</v>
      </c>
      <c r="R538" s="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8317</v>
      </c>
      <c r="R539" s="8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8317</v>
      </c>
      <c r="R540" s="8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8317</v>
      </c>
      <c r="R541" s="8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8317</v>
      </c>
      <c r="R542" s="8" t="s">
        <v>8318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8319</v>
      </c>
      <c r="R543" s="8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8319</v>
      </c>
      <c r="R544" s="8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8319</v>
      </c>
      <c r="R545" s="8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8319</v>
      </c>
      <c r="R546" s="8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8319</v>
      </c>
      <c r="R547" s="8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8319</v>
      </c>
      <c r="R548" s="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8319</v>
      </c>
      <c r="R549" s="8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8319</v>
      </c>
      <c r="R550" s="8" t="s">
        <v>8320</v>
      </c>
      <c r="S550" s="12">
        <f t="shared" si="34"/>
        <v>42276.695</v>
      </c>
      <c r="T550" s="12">
        <f t="shared" si="35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8319</v>
      </c>
      <c r="R551" s="8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8319</v>
      </c>
      <c r="R552" s="8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8319</v>
      </c>
      <c r="R553" s="8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8319</v>
      </c>
      <c r="R554" s="8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8319</v>
      </c>
      <c r="R555" s="8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8319</v>
      </c>
      <c r="R556" s="8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8319</v>
      </c>
      <c r="R557" s="8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8319</v>
      </c>
      <c r="R558" s="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8319</v>
      </c>
      <c r="R559" s="8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8319</v>
      </c>
      <c r="R560" s="8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8319</v>
      </c>
      <c r="R561" s="8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8319</v>
      </c>
      <c r="R562" s="8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8319</v>
      </c>
      <c r="R563" s="8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8319</v>
      </c>
      <c r="R564" s="8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8319</v>
      </c>
      <c r="R565" s="8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8319</v>
      </c>
      <c r="R566" s="8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8319</v>
      </c>
      <c r="R567" s="8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8319</v>
      </c>
      <c r="R568" s="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8319</v>
      </c>
      <c r="R569" s="8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8319</v>
      </c>
      <c r="R570" s="8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8319</v>
      </c>
      <c r="R571" s="8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8319</v>
      </c>
      <c r="R572" s="8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8319</v>
      </c>
      <c r="R573" s="8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8319</v>
      </c>
      <c r="R574" s="8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8319</v>
      </c>
      <c r="R575" s="8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8319</v>
      </c>
      <c r="R576" s="8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8319</v>
      </c>
      <c r="R577" s="8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8319</v>
      </c>
      <c r="R578" s="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SUM(E579/D579)</f>
        <v>2E-3</v>
      </c>
      <c r="P579" s="6">
        <f t="shared" ref="P579:P642" si="37">SUM(E579/L579)</f>
        <v>10</v>
      </c>
      <c r="Q579" s="8" t="s">
        <v>8319</v>
      </c>
      <c r="R579" s="8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8319</v>
      </c>
      <c r="R580" s="8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8319</v>
      </c>
      <c r="R581" s="8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8319</v>
      </c>
      <c r="R582" s="8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8319</v>
      </c>
      <c r="R583" s="8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8319</v>
      </c>
      <c r="R584" s="8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8319</v>
      </c>
      <c r="R585" s="8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8319</v>
      </c>
      <c r="R586" s="8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8319</v>
      </c>
      <c r="R587" s="8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8319</v>
      </c>
      <c r="R588" s="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8319</v>
      </c>
      <c r="R589" s="8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8319</v>
      </c>
      <c r="R590" s="8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8319</v>
      </c>
      <c r="R591" s="8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8319</v>
      </c>
      <c r="R592" s="8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8319</v>
      </c>
      <c r="R593" s="8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8319</v>
      </c>
      <c r="R594" s="8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8319</v>
      </c>
      <c r="R595" s="8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8319</v>
      </c>
      <c r="R596" s="8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8319</v>
      </c>
      <c r="R597" s="8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8319</v>
      </c>
      <c r="R598" s="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8319</v>
      </c>
      <c r="R599" s="8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8319</v>
      </c>
      <c r="R600" s="8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8319</v>
      </c>
      <c r="R601" s="8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8319</v>
      </c>
      <c r="R602" s="8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8319</v>
      </c>
      <c r="R603" s="8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8319</v>
      </c>
      <c r="R604" s="8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8319</v>
      </c>
      <c r="R605" s="8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8319</v>
      </c>
      <c r="R606" s="8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8319</v>
      </c>
      <c r="R607" s="8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8319</v>
      </c>
      <c r="R608" s="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8319</v>
      </c>
      <c r="R609" s="8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8319</v>
      </c>
      <c r="R610" s="8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8319</v>
      </c>
      <c r="R611" s="8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8319</v>
      </c>
      <c r="R612" s="8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8319</v>
      </c>
      <c r="R613" s="8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8319</v>
      </c>
      <c r="R614" s="8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8319</v>
      </c>
      <c r="R615" s="8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8319</v>
      </c>
      <c r="R616" s="8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8319</v>
      </c>
      <c r="R617" s="8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8319</v>
      </c>
      <c r="R618" s="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8319</v>
      </c>
      <c r="R619" s="8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8319</v>
      </c>
      <c r="R620" s="8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8319</v>
      </c>
      <c r="R621" s="8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8319</v>
      </c>
      <c r="R622" s="8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8319</v>
      </c>
      <c r="R623" s="8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8319</v>
      </c>
      <c r="R624" s="8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8319</v>
      </c>
      <c r="R625" s="8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8319</v>
      </c>
      <c r="R626" s="8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8319</v>
      </c>
      <c r="R627" s="8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8319</v>
      </c>
      <c r="R628" s="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8319</v>
      </c>
      <c r="R629" s="8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8319</v>
      </c>
      <c r="R630" s="8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8319</v>
      </c>
      <c r="R631" s="8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8319</v>
      </c>
      <c r="R632" s="8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8319</v>
      </c>
      <c r="R633" s="8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8319</v>
      </c>
      <c r="R634" s="8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8319</v>
      </c>
      <c r="R635" s="8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8319</v>
      </c>
      <c r="R636" s="8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8319</v>
      </c>
      <c r="R637" s="8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8319</v>
      </c>
      <c r="R638" s="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8319</v>
      </c>
      <c r="R639" s="8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8319</v>
      </c>
      <c r="R640" s="8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8319</v>
      </c>
      <c r="R641" s="8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8319</v>
      </c>
      <c r="R642" s="8" t="s">
        <v>8320</v>
      </c>
      <c r="S642" s="12">
        <f t="shared" si="38"/>
        <v>42683.21197916667</v>
      </c>
      <c r="T642" s="12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SUM(E643/D643)</f>
        <v>1.1916249999999999</v>
      </c>
      <c r="P643" s="6">
        <f t="shared" ref="P643:P706" si="41">SUM(E643/L643)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8319</v>
      </c>
      <c r="R644" s="8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8319</v>
      </c>
      <c r="R645" s="8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8319</v>
      </c>
      <c r="R646" s="8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8319</v>
      </c>
      <c r="R647" s="8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8319</v>
      </c>
      <c r="R648" s="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8319</v>
      </c>
      <c r="R649" s="8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8319</v>
      </c>
      <c r="R650" s="8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8319</v>
      </c>
      <c r="R651" s="8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8319</v>
      </c>
      <c r="R652" s="8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8319</v>
      </c>
      <c r="R653" s="8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8319</v>
      </c>
      <c r="R654" s="8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8319</v>
      </c>
      <c r="R655" s="8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8319</v>
      </c>
      <c r="R656" s="8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8319</v>
      </c>
      <c r="R657" s="8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8319</v>
      </c>
      <c r="R658" s="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8319</v>
      </c>
      <c r="R659" s="8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8319</v>
      </c>
      <c r="R660" s="8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8319</v>
      </c>
      <c r="R661" s="8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8319</v>
      </c>
      <c r="R662" s="8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8319</v>
      </c>
      <c r="R663" s="8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8319</v>
      </c>
      <c r="R664" s="8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8319</v>
      </c>
      <c r="R665" s="8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8319</v>
      </c>
      <c r="R666" s="8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8319</v>
      </c>
      <c r="R667" s="8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8319</v>
      </c>
      <c r="R668" s="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8319</v>
      </c>
      <c r="R669" s="8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8319</v>
      </c>
      <c r="R670" s="8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8319</v>
      </c>
      <c r="R671" s="8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8319</v>
      </c>
      <c r="R672" s="8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8319</v>
      </c>
      <c r="R673" s="8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8319</v>
      </c>
      <c r="R674" s="8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8319</v>
      </c>
      <c r="R675" s="8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8319</v>
      </c>
      <c r="R676" s="8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8319</v>
      </c>
      <c r="R677" s="8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8319</v>
      </c>
      <c r="R678" s="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8319</v>
      </c>
      <c r="R679" s="8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8319</v>
      </c>
      <c r="R680" s="8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8319</v>
      </c>
      <c r="R681" s="8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8319</v>
      </c>
      <c r="R682" s="8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8319</v>
      </c>
      <c r="R683" s="8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8319</v>
      </c>
      <c r="R684" s="8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8319</v>
      </c>
      <c r="R685" s="8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8319</v>
      </c>
      <c r="R686" s="8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8319</v>
      </c>
      <c r="R687" s="8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8319</v>
      </c>
      <c r="R688" s="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8319</v>
      </c>
      <c r="R689" s="8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8319</v>
      </c>
      <c r="R690" s="8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8319</v>
      </c>
      <c r="R691" s="8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8319</v>
      </c>
      <c r="R692" s="8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8319</v>
      </c>
      <c r="R693" s="8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8319</v>
      </c>
      <c r="R694" s="8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8319</v>
      </c>
      <c r="R695" s="8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8319</v>
      </c>
      <c r="R696" s="8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8319</v>
      </c>
      <c r="R697" s="8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8319</v>
      </c>
      <c r="R698" s="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8319</v>
      </c>
      <c r="R699" s="8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8319</v>
      </c>
      <c r="R700" s="8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8319</v>
      </c>
      <c r="R701" s="8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8319</v>
      </c>
      <c r="R702" s="8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8319</v>
      </c>
      <c r="R703" s="8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8319</v>
      </c>
      <c r="R704" s="8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8319</v>
      </c>
      <c r="R705" s="8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8319</v>
      </c>
      <c r="R706" s="8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SUM(E707/D707)</f>
        <v>9.7699999999999992E-3</v>
      </c>
      <c r="P707" s="6">
        <f t="shared" ref="P707:P770" si="45">SUM(E707/L707)</f>
        <v>195.4</v>
      </c>
      <c r="Q707" s="8" t="s">
        <v>8319</v>
      </c>
      <c r="R707" s="8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8319</v>
      </c>
      <c r="R708" s="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8319</v>
      </c>
      <c r="R709" s="8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8319</v>
      </c>
      <c r="R710" s="8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8319</v>
      </c>
      <c r="R711" s="8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8319</v>
      </c>
      <c r="R712" s="8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8319</v>
      </c>
      <c r="R713" s="8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8319</v>
      </c>
      <c r="R714" s="8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8319</v>
      </c>
      <c r="R715" s="8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8319</v>
      </c>
      <c r="R716" s="8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8319</v>
      </c>
      <c r="R717" s="8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8319</v>
      </c>
      <c r="R718" s="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8319</v>
      </c>
      <c r="R719" s="8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8319</v>
      </c>
      <c r="R720" s="8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8319</v>
      </c>
      <c r="R721" s="8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8319</v>
      </c>
      <c r="R722" s="8" t="s">
        <v>8321</v>
      </c>
      <c r="S722" s="12">
        <f t="shared" si="46"/>
        <v>40909.440868055557</v>
      </c>
      <c r="T722" s="12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8322</v>
      </c>
      <c r="R723" s="8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8322</v>
      </c>
      <c r="R724" s="8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8322</v>
      </c>
      <c r="R725" s="8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8322</v>
      </c>
      <c r="R726" s="8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8322</v>
      </c>
      <c r="R727" s="8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8322</v>
      </c>
      <c r="R728" s="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8322</v>
      </c>
      <c r="R729" s="8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8322</v>
      </c>
      <c r="R730" s="8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8322</v>
      </c>
      <c r="R731" s="8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8322</v>
      </c>
      <c r="R732" s="8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8322</v>
      </c>
      <c r="R733" s="8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8322</v>
      </c>
      <c r="R734" s="8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8322</v>
      </c>
      <c r="R735" s="8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8322</v>
      </c>
      <c r="R736" s="8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8322</v>
      </c>
      <c r="R737" s="8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8322</v>
      </c>
      <c r="R738" s="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8322</v>
      </c>
      <c r="R739" s="8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8322</v>
      </c>
      <c r="R740" s="8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8322</v>
      </c>
      <c r="R741" s="8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8322</v>
      </c>
      <c r="R742" s="8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8322</v>
      </c>
      <c r="R743" s="8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8322</v>
      </c>
      <c r="R744" s="8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8322</v>
      </c>
      <c r="R745" s="8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8322</v>
      </c>
      <c r="R746" s="8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8322</v>
      </c>
      <c r="R747" s="8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8322</v>
      </c>
      <c r="R748" s="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8322</v>
      </c>
      <c r="R749" s="8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8322</v>
      </c>
      <c r="R750" s="8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8322</v>
      </c>
      <c r="R751" s="8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8322</v>
      </c>
      <c r="R752" s="8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8322</v>
      </c>
      <c r="R753" s="8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8322</v>
      </c>
      <c r="R754" s="8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8322</v>
      </c>
      <c r="R755" s="8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8322</v>
      </c>
      <c r="R756" s="8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8322</v>
      </c>
      <c r="R757" s="8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8322</v>
      </c>
      <c r="R758" s="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8322</v>
      </c>
      <c r="R759" s="8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8322</v>
      </c>
      <c r="R760" s="8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8322</v>
      </c>
      <c r="R761" s="8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8322</v>
      </c>
      <c r="R762" s="8" t="s">
        <v>8323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8322</v>
      </c>
      <c r="R763" s="8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8322</v>
      </c>
      <c r="R764" s="8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8322</v>
      </c>
      <c r="R765" s="8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8322</v>
      </c>
      <c r="R766" s="8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8322</v>
      </c>
      <c r="R767" s="8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8322</v>
      </c>
      <c r="R768" s="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8322</v>
      </c>
      <c r="R769" s="8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8322</v>
      </c>
      <c r="R770" s="8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SUM(E771/D771)</f>
        <v>0.41399999999999998</v>
      </c>
      <c r="P771" s="6">
        <f t="shared" ref="P771:P834" si="49">SUM(E771/L771)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8322</v>
      </c>
      <c r="R772" s="8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8322</v>
      </c>
      <c r="R773" s="8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8322</v>
      </c>
      <c r="R774" s="8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8322</v>
      </c>
      <c r="R775" s="8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8322</v>
      </c>
      <c r="R776" s="8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8322</v>
      </c>
      <c r="R777" s="8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8322</v>
      </c>
      <c r="R778" s="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8322</v>
      </c>
      <c r="R779" s="8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8322</v>
      </c>
      <c r="R780" s="8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8322</v>
      </c>
      <c r="R781" s="8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8322</v>
      </c>
      <c r="R782" s="8" t="s">
        <v>8324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8325</v>
      </c>
      <c r="R783" s="8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8325</v>
      </c>
      <c r="R784" s="8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8325</v>
      </c>
      <c r="R785" s="8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8325</v>
      </c>
      <c r="R786" s="8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8325</v>
      </c>
      <c r="R787" s="8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8325</v>
      </c>
      <c r="R788" s="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8325</v>
      </c>
      <c r="R789" s="8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8325</v>
      </c>
      <c r="R790" s="8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8325</v>
      </c>
      <c r="R791" s="8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8325</v>
      </c>
      <c r="R792" s="8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8325</v>
      </c>
      <c r="R793" s="8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8325</v>
      </c>
      <c r="R794" s="8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8325</v>
      </c>
      <c r="R795" s="8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8325</v>
      </c>
      <c r="R796" s="8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8325</v>
      </c>
      <c r="R797" s="8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8325</v>
      </c>
      <c r="R798" s="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8325</v>
      </c>
      <c r="R799" s="8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8325</v>
      </c>
      <c r="R800" s="8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8325</v>
      </c>
      <c r="R801" s="8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8325</v>
      </c>
      <c r="R802" s="8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8325</v>
      </c>
      <c r="R803" s="8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8325</v>
      </c>
      <c r="R804" s="8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8325</v>
      </c>
      <c r="R805" s="8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8325</v>
      </c>
      <c r="R806" s="8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8325</v>
      </c>
      <c r="R807" s="8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8325</v>
      </c>
      <c r="R808" s="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8325</v>
      </c>
      <c r="R809" s="8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8325</v>
      </c>
      <c r="R810" s="8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8325</v>
      </c>
      <c r="R811" s="8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8325</v>
      </c>
      <c r="R812" s="8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8325</v>
      </c>
      <c r="R813" s="8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8325</v>
      </c>
      <c r="R814" s="8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8325</v>
      </c>
      <c r="R815" s="8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8325</v>
      </c>
      <c r="R816" s="8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8325</v>
      </c>
      <c r="R817" s="8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8325</v>
      </c>
      <c r="R818" s="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8325</v>
      </c>
      <c r="R819" s="8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8325</v>
      </c>
      <c r="R820" s="8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8325</v>
      </c>
      <c r="R821" s="8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8325</v>
      </c>
      <c r="R822" s="8" t="s">
        <v>8326</v>
      </c>
      <c r="S822" s="12">
        <f t="shared" si="50"/>
        <v>41768.633587962962</v>
      </c>
      <c r="T822" s="12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8325</v>
      </c>
      <c r="R823" s="8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8325</v>
      </c>
      <c r="R824" s="8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8325</v>
      </c>
      <c r="R825" s="8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8325</v>
      </c>
      <c r="R826" s="8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8325</v>
      </c>
      <c r="R827" s="8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8325</v>
      </c>
      <c r="R828" s="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8325</v>
      </c>
      <c r="R829" s="8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8325</v>
      </c>
      <c r="R830" s="8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8325</v>
      </c>
      <c r="R831" s="8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8325</v>
      </c>
      <c r="R832" s="8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8325</v>
      </c>
      <c r="R833" s="8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8325</v>
      </c>
      <c r="R834" s="8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SUM(E835/D835)</f>
        <v>1.0166666666666666</v>
      </c>
      <c r="P835" s="6">
        <f t="shared" ref="P835:P898" si="53">SUM(E835/L835)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8325</v>
      </c>
      <c r="R836" s="8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8325</v>
      </c>
      <c r="R837" s="8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8325</v>
      </c>
      <c r="R838" s="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8325</v>
      </c>
      <c r="R839" s="8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8325</v>
      </c>
      <c r="R840" s="8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8325</v>
      </c>
      <c r="R841" s="8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8325</v>
      </c>
      <c r="R842" s="8" t="s">
        <v>8326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8325</v>
      </c>
      <c r="R843" s="8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8325</v>
      </c>
      <c r="R844" s="8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8325</v>
      </c>
      <c r="R845" s="8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8325</v>
      </c>
      <c r="R846" s="8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8325</v>
      </c>
      <c r="R847" s="8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8325</v>
      </c>
      <c r="R848" s="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8325</v>
      </c>
      <c r="R849" s="8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8325</v>
      </c>
      <c r="R850" s="8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8325</v>
      </c>
      <c r="R851" s="8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8325</v>
      </c>
      <c r="R852" s="8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8325</v>
      </c>
      <c r="R853" s="8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8325</v>
      </c>
      <c r="R854" s="8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8325</v>
      </c>
      <c r="R855" s="8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8325</v>
      </c>
      <c r="R856" s="8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8325</v>
      </c>
      <c r="R857" s="8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8325</v>
      </c>
      <c r="R858" s="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8325</v>
      </c>
      <c r="R859" s="8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8325</v>
      </c>
      <c r="R860" s="8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8325</v>
      </c>
      <c r="R861" s="8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8325</v>
      </c>
      <c r="R862" s="8" t="s">
        <v>8327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8325</v>
      </c>
      <c r="R863" s="8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8325</v>
      </c>
      <c r="R864" s="8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8325</v>
      </c>
      <c r="R865" s="8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8325</v>
      </c>
      <c r="R866" s="8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8325</v>
      </c>
      <c r="R867" s="8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8325</v>
      </c>
      <c r="R868" s="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8325</v>
      </c>
      <c r="R869" s="8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8325</v>
      </c>
      <c r="R870" s="8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8325</v>
      </c>
      <c r="R871" s="8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8325</v>
      </c>
      <c r="R872" s="8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8325</v>
      </c>
      <c r="R873" s="8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8325</v>
      </c>
      <c r="R874" s="8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8325</v>
      </c>
      <c r="R875" s="8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8325</v>
      </c>
      <c r="R876" s="8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8325</v>
      </c>
      <c r="R877" s="8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8325</v>
      </c>
      <c r="R878" s="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8325</v>
      </c>
      <c r="R879" s="8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8325</v>
      </c>
      <c r="R880" s="8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8325</v>
      </c>
      <c r="R881" s="8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8325</v>
      </c>
      <c r="R882" s="8" t="s">
        <v>8328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8325</v>
      </c>
      <c r="R883" s="8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8325</v>
      </c>
      <c r="R884" s="8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8325</v>
      </c>
      <c r="R885" s="8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8325</v>
      </c>
      <c r="R886" s="8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8325</v>
      </c>
      <c r="R887" s="8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8325</v>
      </c>
      <c r="R888" s="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8325</v>
      </c>
      <c r="R889" s="8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8325</v>
      </c>
      <c r="R890" s="8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8325</v>
      </c>
      <c r="R891" s="8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8325</v>
      </c>
      <c r="R892" s="8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8325</v>
      </c>
      <c r="R893" s="8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8325</v>
      </c>
      <c r="R894" s="8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8325</v>
      </c>
      <c r="R895" s="8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8325</v>
      </c>
      <c r="R896" s="8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8325</v>
      </c>
      <c r="R897" s="8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8325</v>
      </c>
      <c r="R898" s="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SUM(E899/D899)</f>
        <v>0</v>
      </c>
      <c r="P899" s="6" t="e">
        <f t="shared" ref="P899:P962" si="57">SUM(E899/L899)</f>
        <v>#DIV/0!</v>
      </c>
      <c r="Q899" s="8" t="s">
        <v>8325</v>
      </c>
      <c r="R899" s="8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8325</v>
      </c>
      <c r="R900" s="8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8325</v>
      </c>
      <c r="R901" s="8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8325</v>
      </c>
      <c r="R902" s="8" t="s">
        <v>8329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8325</v>
      </c>
      <c r="R903" s="8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8325</v>
      </c>
      <c r="R904" s="8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8325</v>
      </c>
      <c r="R905" s="8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8325</v>
      </c>
      <c r="R906" s="8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8325</v>
      </c>
      <c r="R907" s="8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8325</v>
      </c>
      <c r="R908" s="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8325</v>
      </c>
      <c r="R909" s="8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8325</v>
      </c>
      <c r="R910" s="8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8325</v>
      </c>
      <c r="R911" s="8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8325</v>
      </c>
      <c r="R912" s="8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8325</v>
      </c>
      <c r="R913" s="8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8325</v>
      </c>
      <c r="R914" s="8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8325</v>
      </c>
      <c r="R915" s="8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8325</v>
      </c>
      <c r="R916" s="8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8325</v>
      </c>
      <c r="R917" s="8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8325</v>
      </c>
      <c r="R918" s="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8325</v>
      </c>
      <c r="R919" s="8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8325</v>
      </c>
      <c r="R920" s="8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8325</v>
      </c>
      <c r="R921" s="8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8325</v>
      </c>
      <c r="R922" s="8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8325</v>
      </c>
      <c r="R923" s="8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8325</v>
      </c>
      <c r="R924" s="8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8325</v>
      </c>
      <c r="R925" s="8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8325</v>
      </c>
      <c r="R926" s="8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8325</v>
      </c>
      <c r="R927" s="8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8325</v>
      </c>
      <c r="R928" s="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8325</v>
      </c>
      <c r="R929" s="8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8325</v>
      </c>
      <c r="R930" s="8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8325</v>
      </c>
      <c r="R931" s="8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8325</v>
      </c>
      <c r="R932" s="8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8325</v>
      </c>
      <c r="R933" s="8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8325</v>
      </c>
      <c r="R934" s="8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8325</v>
      </c>
      <c r="R935" s="8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8325</v>
      </c>
      <c r="R936" s="8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8325</v>
      </c>
      <c r="R937" s="8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8325</v>
      </c>
      <c r="R938" s="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8325</v>
      </c>
      <c r="R939" s="8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8325</v>
      </c>
      <c r="R940" s="8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8325</v>
      </c>
      <c r="R941" s="8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8325</v>
      </c>
      <c r="R942" s="8" t="s">
        <v>8328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8319</v>
      </c>
      <c r="R943" s="8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8319</v>
      </c>
      <c r="R944" s="8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8319</v>
      </c>
      <c r="R945" s="8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8319</v>
      </c>
      <c r="R946" s="8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8319</v>
      </c>
      <c r="R947" s="8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8319</v>
      </c>
      <c r="R948" s="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8319</v>
      </c>
      <c r="R949" s="8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8319</v>
      </c>
      <c r="R950" s="8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8319</v>
      </c>
      <c r="R951" s="8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8319</v>
      </c>
      <c r="R952" s="8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8319</v>
      </c>
      <c r="R953" s="8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8319</v>
      </c>
      <c r="R954" s="8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8319</v>
      </c>
      <c r="R955" s="8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8319</v>
      </c>
      <c r="R956" s="8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8319</v>
      </c>
      <c r="R957" s="8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8319</v>
      </c>
      <c r="R958" s="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8319</v>
      </c>
      <c r="R959" s="8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8319</v>
      </c>
      <c r="R960" s="8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8319</v>
      </c>
      <c r="R961" s="8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8319</v>
      </c>
      <c r="R962" s="8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SUM(E963/D963)</f>
        <v>0.42188421052631581</v>
      </c>
      <c r="P963" s="6">
        <f t="shared" ref="P963:P1026" si="61">SUM(E963/L963)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8319</v>
      </c>
      <c r="R964" s="8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8319</v>
      </c>
      <c r="R965" s="8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8319</v>
      </c>
      <c r="R966" s="8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8319</v>
      </c>
      <c r="R967" s="8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8319</v>
      </c>
      <c r="R968" s="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8319</v>
      </c>
      <c r="R969" s="8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8319</v>
      </c>
      <c r="R970" s="8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8319</v>
      </c>
      <c r="R971" s="8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8319</v>
      </c>
      <c r="R972" s="8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8319</v>
      </c>
      <c r="R973" s="8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8319</v>
      </c>
      <c r="R974" s="8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8319</v>
      </c>
      <c r="R975" s="8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8319</v>
      </c>
      <c r="R976" s="8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8319</v>
      </c>
      <c r="R977" s="8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8319</v>
      </c>
      <c r="R978" s="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8319</v>
      </c>
      <c r="R979" s="8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8319</v>
      </c>
      <c r="R980" s="8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8319</v>
      </c>
      <c r="R981" s="8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8319</v>
      </c>
      <c r="R982" s="8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8319</v>
      </c>
      <c r="R983" s="8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8319</v>
      </c>
      <c r="R984" s="8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8319</v>
      </c>
      <c r="R985" s="8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8319</v>
      </c>
      <c r="R986" s="8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8319</v>
      </c>
      <c r="R987" s="8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8319</v>
      </c>
      <c r="R988" s="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8319</v>
      </c>
      <c r="R989" s="8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8319</v>
      </c>
      <c r="R990" s="8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8319</v>
      </c>
      <c r="R991" s="8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8319</v>
      </c>
      <c r="R992" s="8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8319</v>
      </c>
      <c r="R993" s="8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8319</v>
      </c>
      <c r="R994" s="8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8319</v>
      </c>
      <c r="R995" s="8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8319</v>
      </c>
      <c r="R996" s="8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8319</v>
      </c>
      <c r="R997" s="8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8319</v>
      </c>
      <c r="R998" s="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8319</v>
      </c>
      <c r="R999" s="8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8319</v>
      </c>
      <c r="R1002" s="8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8319</v>
      </c>
      <c r="R1003" s="8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8319</v>
      </c>
      <c r="R1008" s="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8319</v>
      </c>
      <c r="R1010" s="8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8319</v>
      </c>
      <c r="R1011" s="8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8319</v>
      </c>
      <c r="R1012" s="8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8319</v>
      </c>
      <c r="R1013" s="8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8319</v>
      </c>
      <c r="R1016" s="8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8319</v>
      </c>
      <c r="R1017" s="8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8319</v>
      </c>
      <c r="R1018" s="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8319</v>
      </c>
      <c r="R1021" s="8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8319</v>
      </c>
      <c r="R1022" s="8" t="s">
        <v>8321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SUM(E1027/D1027)</f>
        <v>1.099283142857143</v>
      </c>
      <c r="P1027" s="6">
        <f t="shared" ref="P1027:P1090" si="65">SUM(E1027/L1027)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8325</v>
      </c>
      <c r="R1040" s="8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8325</v>
      </c>
      <c r="R1042" s="8" t="s">
        <v>8330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8331</v>
      </c>
      <c r="R1043" s="8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8331</v>
      </c>
      <c r="R1044" s="8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8331</v>
      </c>
      <c r="R1046" s="8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8331</v>
      </c>
      <c r="R1047" s="8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8331</v>
      </c>
      <c r="R1048" s="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8331</v>
      </c>
      <c r="R1049" s="8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8331</v>
      </c>
      <c r="R1050" s="8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8331</v>
      </c>
      <c r="R1051" s="8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8331</v>
      </c>
      <c r="R1052" s="8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8331</v>
      </c>
      <c r="R1053" s="8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8331</v>
      </c>
      <c r="R1054" s="8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8331</v>
      </c>
      <c r="R1055" s="8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8331</v>
      </c>
      <c r="R1056" s="8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8331</v>
      </c>
      <c r="R1057" s="8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8331</v>
      </c>
      <c r="R1058" s="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8331</v>
      </c>
      <c r="R1059" s="8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8331</v>
      </c>
      <c r="R1060" s="8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8331</v>
      </c>
      <c r="R1061" s="8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8331</v>
      </c>
      <c r="R1062" s="8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8331</v>
      </c>
      <c r="R1063" s="8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8331</v>
      </c>
      <c r="R1064" s="8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8331</v>
      </c>
      <c r="R1065" s="8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8331</v>
      </c>
      <c r="R1066" s="8" t="s">
        <v>8332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8333</v>
      </c>
      <c r="R1067" s="8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8333</v>
      </c>
      <c r="R1069" s="8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8333</v>
      </c>
      <c r="R1070" s="8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8333</v>
      </c>
      <c r="R1072" s="8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8333</v>
      </c>
      <c r="R1073" s="8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8333</v>
      </c>
      <c r="R1074" s="8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8333</v>
      </c>
      <c r="R1075" s="8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8333</v>
      </c>
      <c r="R1077" s="8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8333</v>
      </c>
      <c r="R1080" s="8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8333</v>
      </c>
      <c r="R1082" s="8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8333</v>
      </c>
      <c r="R1083" s="8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8333</v>
      </c>
      <c r="R1085" s="8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8333</v>
      </c>
      <c r="R1086" s="8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8333</v>
      </c>
      <c r="R1087" s="8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8333</v>
      </c>
      <c r="R1088" s="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8333</v>
      </c>
      <c r="R1089" s="8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SUM(E1091/D1091)</f>
        <v>7.8266666666666665E-2</v>
      </c>
      <c r="P1091" s="6">
        <f t="shared" ref="P1091:P1154" si="69">SUM(E1091/L1091)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8333</v>
      </c>
      <c r="R1092" s="8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8333</v>
      </c>
      <c r="R1093" s="8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8333</v>
      </c>
      <c r="R1094" s="8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8333</v>
      </c>
      <c r="R1095" s="8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8333</v>
      </c>
      <c r="R1101" s="8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8333</v>
      </c>
      <c r="R1102" s="8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8333</v>
      </c>
      <c r="R1105" s="8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8333</v>
      </c>
      <c r="R1107" s="8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8333</v>
      </c>
      <c r="R1109" s="8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8333</v>
      </c>
      <c r="R1111" s="8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8333</v>
      </c>
      <c r="R1113" s="8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8333</v>
      </c>
      <c r="R1115" s="8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8333</v>
      </c>
      <c r="R1117" s="8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8333</v>
      </c>
      <c r="R1118" s="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8333</v>
      </c>
      <c r="R1119" s="8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8333</v>
      </c>
      <c r="R1121" s="8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8333</v>
      </c>
      <c r="R1122" s="8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8333</v>
      </c>
      <c r="R1123" s="8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8333</v>
      </c>
      <c r="R1124" s="8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8333</v>
      </c>
      <c r="R1126" s="8" t="s">
        <v>8334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8333</v>
      </c>
      <c r="R1127" s="8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8333</v>
      </c>
      <c r="R1128" s="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8333</v>
      </c>
      <c r="R1130" s="8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8333</v>
      </c>
      <c r="R1131" s="8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8333</v>
      </c>
      <c r="R1133" s="8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8333</v>
      </c>
      <c r="R1135" s="8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8333</v>
      </c>
      <c r="R1136" s="8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8333</v>
      </c>
      <c r="R1137" s="8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8333</v>
      </c>
      <c r="R1138" s="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8333</v>
      </c>
      <c r="R1140" s="8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8333</v>
      </c>
      <c r="R1141" s="8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8333</v>
      </c>
      <c r="R1142" s="8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8333</v>
      </c>
      <c r="R1143" s="8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8333</v>
      </c>
      <c r="R1144" s="8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8333</v>
      </c>
      <c r="R1145" s="8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8333</v>
      </c>
      <c r="R1146" s="8" t="s">
        <v>8335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8336</v>
      </c>
      <c r="R1147" s="8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8336</v>
      </c>
      <c r="R1149" s="8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8336</v>
      </c>
      <c r="R1151" s="8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8336</v>
      </c>
      <c r="R1152" s="8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8336</v>
      </c>
      <c r="R1153" s="8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SUM(E1155/D1155)</f>
        <v>6.2500000000000003E-3</v>
      </c>
      <c r="P1155" s="6">
        <f t="shared" ref="P1155:P1218" si="73">SUM(E1155/L1155)</f>
        <v>50</v>
      </c>
      <c r="Q1155" s="8" t="s">
        <v>8336</v>
      </c>
      <c r="R1155" s="8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8336</v>
      </c>
      <c r="R1157" s="8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8336</v>
      </c>
      <c r="R1158" s="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8336</v>
      </c>
      <c r="R1161" s="8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8336</v>
      </c>
      <c r="R1163" s="8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8336</v>
      </c>
      <c r="R1164" s="8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8336</v>
      </c>
      <c r="R1165" s="8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8336</v>
      </c>
      <c r="R1166" s="8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8336</v>
      </c>
      <c r="R1167" s="8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8336</v>
      </c>
      <c r="R1168" s="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8336</v>
      </c>
      <c r="R1169" s="8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8336</v>
      </c>
      <c r="R1170" s="8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8336</v>
      </c>
      <c r="R1172" s="8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8336</v>
      </c>
      <c r="R1173" s="8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8336</v>
      </c>
      <c r="R1174" s="8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8336</v>
      </c>
      <c r="R1175" s="8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8336</v>
      </c>
      <c r="R1177" s="8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8336</v>
      </c>
      <c r="R1178" s="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8336</v>
      </c>
      <c r="R1179" s="8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8336</v>
      </c>
      <c r="R1180" s="8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8336</v>
      </c>
      <c r="R1181" s="8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8336</v>
      </c>
      <c r="R1184" s="8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8336</v>
      </c>
      <c r="R1186" s="8" t="s">
        <v>8337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8338</v>
      </c>
      <c r="R1198" s="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8338</v>
      </c>
      <c r="R1199" s="8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8338</v>
      </c>
      <c r="R1208" s="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8338</v>
      </c>
      <c r="R1213" s="8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8338</v>
      </c>
      <c r="R1216" s="8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SUM(E1219/D1219)</f>
        <v>1.026</v>
      </c>
      <c r="P1219" s="6">
        <f t="shared" ref="P1219:P1282" si="77">SUM(E1219/L1219)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8338</v>
      </c>
      <c r="R1226" s="8" t="s">
        <v>8339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8325</v>
      </c>
      <c r="R1227" s="8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8325</v>
      </c>
      <c r="R1229" s="8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8325</v>
      </c>
      <c r="R1231" s="8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8325</v>
      </c>
      <c r="R1232" s="8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8325</v>
      </c>
      <c r="R1233" s="8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8325</v>
      </c>
      <c r="R1234" s="8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8325</v>
      </c>
      <c r="R1236" s="8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8325</v>
      </c>
      <c r="R1237" s="8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8325</v>
      </c>
      <c r="R1238" s="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8325</v>
      </c>
      <c r="R1239" s="8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8325</v>
      </c>
      <c r="R1241" s="8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8325</v>
      </c>
      <c r="R1242" s="8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8325</v>
      </c>
      <c r="R1244" s="8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8325</v>
      </c>
      <c r="R1245" s="8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8325</v>
      </c>
      <c r="R1246" s="8" t="s">
        <v>8340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8325</v>
      </c>
      <c r="R1249" s="8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8325</v>
      </c>
      <c r="R1268" s="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SUM(E1283/D1283)</f>
        <v>1.1071428571428572</v>
      </c>
      <c r="P1283" s="6">
        <f t="shared" ref="P1283:P1346" si="81">SUM(E1283/L1283)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8325</v>
      </c>
      <c r="R1286" s="8" t="s">
        <v>8326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8317</v>
      </c>
      <c r="R1288" s="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8317</v>
      </c>
      <c r="R1289" s="8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8317</v>
      </c>
      <c r="R1291" s="8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8317</v>
      </c>
      <c r="R1297" s="8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8317</v>
      </c>
      <c r="R1301" s="8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8317</v>
      </c>
      <c r="R1302" s="8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8317</v>
      </c>
      <c r="R1304" s="8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8317</v>
      </c>
      <c r="R1306" s="8" t="s">
        <v>8318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8319</v>
      </c>
      <c r="R1313" s="8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8319</v>
      </c>
      <c r="R1314" s="8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8319</v>
      </c>
      <c r="R1318" s="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8319</v>
      </c>
      <c r="R1319" s="8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8319</v>
      </c>
      <c r="R1324" s="8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8319</v>
      </c>
      <c r="R1327" s="8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8319</v>
      </c>
      <c r="R1332" s="8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8319</v>
      </c>
      <c r="R1333" s="8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8319</v>
      </c>
      <c r="R1334" s="8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8319</v>
      </c>
      <c r="R1335" s="8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8319</v>
      </c>
      <c r="R1337" s="8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8319</v>
      </c>
      <c r="R1342" s="8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8319</v>
      </c>
      <c r="R1344" s="8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8319</v>
      </c>
      <c r="R1346" s="8" t="s">
        <v>8321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SUM(E1347/D1347)</f>
        <v>1.25</v>
      </c>
      <c r="P1347" s="6">
        <f t="shared" ref="P1347:P1410" si="85">SUM(E1347/L1347)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8322</v>
      </c>
      <c r="R1355" s="8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8322</v>
      </c>
      <c r="R1356" s="8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8322</v>
      </c>
      <c r="R1358" s="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8322</v>
      </c>
      <c r="R1364" s="8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8322</v>
      </c>
      <c r="R1365" s="8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8322</v>
      </c>
      <c r="R1366" s="8" t="s">
        <v>8323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8325</v>
      </c>
      <c r="R1372" s="8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8325</v>
      </c>
      <c r="R1374" s="8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8325</v>
      </c>
      <c r="R1377" s="8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8325</v>
      </c>
      <c r="R1379" s="8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8325</v>
      </c>
      <c r="R1382" s="8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8325</v>
      </c>
      <c r="R1388" s="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8325</v>
      </c>
      <c r="R1406" s="8" t="s">
        <v>8326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8322</v>
      </c>
      <c r="R1408" s="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8322</v>
      </c>
      <c r="R1409" s="8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8322</v>
      </c>
      <c r="R1410" s="8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SUM(E1411/D1411)</f>
        <v>0</v>
      </c>
      <c r="P1411" s="6" t="e">
        <f t="shared" ref="P1411:P1474" si="89">SUM(E1411/L1411)</f>
        <v>#DIV/0!</v>
      </c>
      <c r="Q1411" s="8" t="s">
        <v>8322</v>
      </c>
      <c r="R1411" s="8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8322</v>
      </c>
      <c r="R1412" s="8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8322</v>
      </c>
      <c r="R1415" s="8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8322</v>
      </c>
      <c r="R1416" s="8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8322</v>
      </c>
      <c r="R1418" s="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8322</v>
      </c>
      <c r="R1419" s="8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8322</v>
      </c>
      <c r="R1420" s="8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8322</v>
      </c>
      <c r="R1421" s="8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8322</v>
      </c>
      <c r="R1422" s="8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8322</v>
      </c>
      <c r="R1423" s="8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8322</v>
      </c>
      <c r="R1424" s="8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8322</v>
      </c>
      <c r="R1425" s="8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8322</v>
      </c>
      <c r="R1427" s="8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8322</v>
      </c>
      <c r="R1428" s="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8322</v>
      </c>
      <c r="R1429" s="8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8322</v>
      </c>
      <c r="R1430" s="8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8322</v>
      </c>
      <c r="R1431" s="8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8322</v>
      </c>
      <c r="R1434" s="8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8322</v>
      </c>
      <c r="R1435" s="8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8322</v>
      </c>
      <c r="R1437" s="8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8322</v>
      </c>
      <c r="R1438" s="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8322</v>
      </c>
      <c r="R1440" s="8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8322</v>
      </c>
      <c r="R1441" s="8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8322</v>
      </c>
      <c r="R1442" s="8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8322</v>
      </c>
      <c r="R1444" s="8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8322</v>
      </c>
      <c r="R1445" s="8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8322</v>
      </c>
      <c r="R1446" s="8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8322</v>
      </c>
      <c r="R1447" s="8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8322</v>
      </c>
      <c r="R1448" s="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8322</v>
      </c>
      <c r="R1449" s="8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8322</v>
      </c>
      <c r="R1450" s="8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8322</v>
      </c>
      <c r="R1451" s="8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8322</v>
      </c>
      <c r="R1452" s="8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8322</v>
      </c>
      <c r="R1453" s="8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8322</v>
      </c>
      <c r="R1454" s="8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8322</v>
      </c>
      <c r="R1455" s="8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8322</v>
      </c>
      <c r="R1456" s="8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8322</v>
      </c>
      <c r="R1457" s="8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8322</v>
      </c>
      <c r="R1459" s="8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8322</v>
      </c>
      <c r="R1460" s="8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8322</v>
      </c>
      <c r="R1461" s="8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8322</v>
      </c>
      <c r="R1462" s="8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8322</v>
      </c>
      <c r="R1463" s="8" t="s">
        <v>8341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8322</v>
      </c>
      <c r="R1465" s="8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8322</v>
      </c>
      <c r="R1468" s="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8322</v>
      </c>
      <c r="R1469" s="8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SUM(E1475/D1475)</f>
        <v>1.20516</v>
      </c>
      <c r="P1475" s="6">
        <f t="shared" ref="P1475:P1538" si="93">SUM(E1475/L1475)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8322</v>
      </c>
      <c r="R1483" s="8" t="s">
        <v>8342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8322</v>
      </c>
      <c r="R1484" s="8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8322</v>
      </c>
      <c r="R1485" s="8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8322</v>
      </c>
      <c r="R1486" s="8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8322</v>
      </c>
      <c r="R1487" s="8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8322</v>
      </c>
      <c r="R1488" s="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8322</v>
      </c>
      <c r="R1489" s="8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8322</v>
      </c>
      <c r="R1490" s="8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8322</v>
      </c>
      <c r="R1491" s="8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8322</v>
      </c>
      <c r="R1493" s="8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8322</v>
      </c>
      <c r="R1494" s="8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8322</v>
      </c>
      <c r="R1495" s="8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8322</v>
      </c>
      <c r="R1497" s="8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8322</v>
      </c>
      <c r="R1498" s="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8322</v>
      </c>
      <c r="R1499" s="8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8322</v>
      </c>
      <c r="R1500" s="8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8322</v>
      </c>
      <c r="R1501" s="8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8322</v>
      </c>
      <c r="R1503" s="8" t="s">
        <v>8324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8338</v>
      </c>
      <c r="R1535" s="8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SUM(E1539/D1539)</f>
        <v>1.7989999999999999</v>
      </c>
      <c r="P1539" s="6">
        <f t="shared" ref="P1539:P1602" si="97">SUM(E1539/L1539)</f>
        <v>96.375</v>
      </c>
      <c r="Q1539" s="8" t="s">
        <v>8338</v>
      </c>
      <c r="R1539" s="8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8338</v>
      </c>
      <c r="R1543" s="8" t="s">
        <v>8339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8338</v>
      </c>
      <c r="R1544" s="8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8338</v>
      </c>
      <c r="R1545" s="8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8338</v>
      </c>
      <c r="R1546" s="8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8338</v>
      </c>
      <c r="R1547" s="8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8338</v>
      </c>
      <c r="R1549" s="8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8338</v>
      </c>
      <c r="R1550" s="8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8338</v>
      </c>
      <c r="R1553" s="8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8338</v>
      </c>
      <c r="R1554" s="8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8338</v>
      </c>
      <c r="R1555" s="8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8338</v>
      </c>
      <c r="R1556" s="8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8338</v>
      </c>
      <c r="R1557" s="8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8338</v>
      </c>
      <c r="R1559" s="8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8338</v>
      </c>
      <c r="R1561" s="8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8338</v>
      </c>
      <c r="R1562" s="8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8338</v>
      </c>
      <c r="R1563" s="8" t="s">
        <v>8343</v>
      </c>
      <c r="S1563" s="12">
        <f t="shared" si="98"/>
        <v>41554.833368055552</v>
      </c>
      <c r="T1563" s="12">
        <f t="shared" si="9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8322</v>
      </c>
      <c r="R1564" s="8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8322</v>
      </c>
      <c r="R1565" s="8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8322</v>
      </c>
      <c r="R1566" s="8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8322</v>
      </c>
      <c r="R1567" s="8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8322</v>
      </c>
      <c r="R1570" s="8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8322</v>
      </c>
      <c r="R1571" s="8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8322</v>
      </c>
      <c r="R1573" s="8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8322</v>
      </c>
      <c r="R1578" s="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8322</v>
      </c>
      <c r="R1579" s="8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8322</v>
      </c>
      <c r="R1580" s="8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8322</v>
      </c>
      <c r="R1581" s="8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8322</v>
      </c>
      <c r="R1582" s="8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8322</v>
      </c>
      <c r="R1583" s="8" t="s">
        <v>8344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8338</v>
      </c>
      <c r="R1584" s="8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8338</v>
      </c>
      <c r="R1585" s="8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8338</v>
      </c>
      <c r="R1586" s="8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8338</v>
      </c>
      <c r="R1588" s="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8338</v>
      </c>
      <c r="R1589" s="8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8338</v>
      </c>
      <c r="R1590" s="8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8338</v>
      </c>
      <c r="R1591" s="8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8338</v>
      </c>
      <c r="R1592" s="8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8338</v>
      </c>
      <c r="R1594" s="8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8338</v>
      </c>
      <c r="R1595" s="8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8338</v>
      </c>
      <c r="R1596" s="8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8338</v>
      </c>
      <c r="R1597" s="8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8338</v>
      </c>
      <c r="R1598" s="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8338</v>
      </c>
      <c r="R1599" s="8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8338</v>
      </c>
      <c r="R1600" s="8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8338</v>
      </c>
      <c r="R1601" s="8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SUM(E1603/D1603)</f>
        <v>1.082492</v>
      </c>
      <c r="P1603" s="6">
        <f t="shared" ref="P1603:P1666" si="101">SUM(E1603/L1603)</f>
        <v>48.325535714285714</v>
      </c>
      <c r="Q1603" s="8" t="s">
        <v>8338</v>
      </c>
      <c r="R1603" s="8" t="s">
        <v>8345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8325</v>
      </c>
      <c r="R1604" s="8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8325</v>
      </c>
      <c r="R1611" s="8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8325</v>
      </c>
      <c r="R1614" s="8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8325</v>
      </c>
      <c r="R1626" s="8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8325</v>
      </c>
      <c r="R1630" s="8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8325</v>
      </c>
      <c r="R1636" s="8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8325</v>
      </c>
      <c r="R1639" s="8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8325</v>
      </c>
      <c r="R1643" s="8" t="s">
        <v>8326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8325</v>
      </c>
      <c r="R1646" s="8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8325</v>
      </c>
      <c r="R1647" s="8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8325</v>
      </c>
      <c r="R1652" s="8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8325</v>
      </c>
      <c r="R1653" s="8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8325</v>
      </c>
      <c r="R1665" s="8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SUM(E1667/D1667)</f>
        <v>1.1945714285714286</v>
      </c>
      <c r="P1667" s="6">
        <f t="shared" ref="P1667:P1730" si="105">SUM(E1667/L1667)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8325</v>
      </c>
      <c r="R1671" s="8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8325</v>
      </c>
      <c r="R1681" s="8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8325</v>
      </c>
      <c r="R1682" s="8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8325</v>
      </c>
      <c r="R1683" s="8" t="s">
        <v>8346</v>
      </c>
      <c r="S1683" s="12">
        <f t="shared" si="106"/>
        <v>42773.91300925926</v>
      </c>
      <c r="T1683" s="12">
        <f t="shared" si="107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8325</v>
      </c>
      <c r="R1684" s="8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8325</v>
      </c>
      <c r="R1685" s="8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8325</v>
      </c>
      <c r="R1687" s="8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8325</v>
      </c>
      <c r="R1688" s="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8325</v>
      </c>
      <c r="R1695" s="8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8325</v>
      </c>
      <c r="R1696" s="8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8325</v>
      </c>
      <c r="R1698" s="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8325</v>
      </c>
      <c r="R1700" s="8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8325</v>
      </c>
      <c r="R1701" s="8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8325</v>
      </c>
      <c r="R1703" s="8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8325</v>
      </c>
      <c r="R1704" s="8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8325</v>
      </c>
      <c r="R1705" s="8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8325</v>
      </c>
      <c r="R1707" s="8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8325</v>
      </c>
      <c r="R1708" s="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8325</v>
      </c>
      <c r="R1710" s="8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8325</v>
      </c>
      <c r="R1711" s="8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8325</v>
      </c>
      <c r="R1712" s="8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8325</v>
      </c>
      <c r="R1713" s="8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8325</v>
      </c>
      <c r="R1714" s="8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8325</v>
      </c>
      <c r="R1715" s="8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8325</v>
      </c>
      <c r="R1717" s="8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8325</v>
      </c>
      <c r="R1718" s="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8325</v>
      </c>
      <c r="R1720" s="8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8325</v>
      </c>
      <c r="R1722" s="8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8325</v>
      </c>
      <c r="R1723" s="8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8325</v>
      </c>
      <c r="R1724" s="8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8325</v>
      </c>
      <c r="R1726" s="8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8325</v>
      </c>
      <c r="R1728" s="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8325</v>
      </c>
      <c r="R1729" s="8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SUM(E1731/D1731)</f>
        <v>0</v>
      </c>
      <c r="P1731" s="6" t="e">
        <f t="shared" ref="P1731:P1794" si="109">SUM(E1731/L1731)</f>
        <v>#DIV/0!</v>
      </c>
      <c r="Q1731" s="8" t="s">
        <v>8325</v>
      </c>
      <c r="R1731" s="8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8325</v>
      </c>
      <c r="R1732" s="8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8325</v>
      </c>
      <c r="R1733" s="8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8325</v>
      </c>
      <c r="R1734" s="8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8325</v>
      </c>
      <c r="R1735" s="8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8325</v>
      </c>
      <c r="R1736" s="8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8325</v>
      </c>
      <c r="R1737" s="8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8325</v>
      </c>
      <c r="R1738" s="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8325</v>
      </c>
      <c r="R1740" s="8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8325</v>
      </c>
      <c r="R1741" s="8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8325</v>
      </c>
      <c r="R1742" s="8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8325</v>
      </c>
      <c r="R1743" s="8" t="s">
        <v>8347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8338</v>
      </c>
      <c r="R1757" s="8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8338</v>
      </c>
      <c r="R1758" s="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8338</v>
      </c>
      <c r="R1764" s="8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8338</v>
      </c>
      <c r="R1768" s="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8338</v>
      </c>
      <c r="R1772" s="8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8338</v>
      </c>
      <c r="R1778" s="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8338</v>
      </c>
      <c r="R1789" s="8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8338</v>
      </c>
      <c r="R1790" s="8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8338</v>
      </c>
      <c r="R1791" s="8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8338</v>
      </c>
      <c r="R1793" s="8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SUM(E1795/D1795)</f>
        <v>1.3333333333333334E-2</v>
      </c>
      <c r="P1795" s="6">
        <f t="shared" ref="P1795:P1858" si="113">SUM(E1795/L1795)</f>
        <v>20</v>
      </c>
      <c r="Q1795" s="8" t="s">
        <v>8338</v>
      </c>
      <c r="R1795" s="8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8338</v>
      </c>
      <c r="R1799" s="8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8338</v>
      </c>
      <c r="R1808" s="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8338</v>
      </c>
      <c r="R1809" s="8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8338</v>
      </c>
      <c r="R1812" s="8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8338</v>
      </c>
      <c r="R1815" s="8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8338</v>
      </c>
      <c r="R1817" s="8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8338</v>
      </c>
      <c r="R1819" s="8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8338</v>
      </c>
      <c r="R1820" s="8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8338</v>
      </c>
      <c r="R1821" s="8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8338</v>
      </c>
      <c r="R1822" s="8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8338</v>
      </c>
      <c r="R1823" s="8" t="s">
        <v>8339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8325</v>
      </c>
      <c r="R1826" s="8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8325</v>
      </c>
      <c r="R1827" s="8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8325</v>
      </c>
      <c r="R1834" s="8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8325</v>
      </c>
      <c r="R1835" s="8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8325</v>
      </c>
      <c r="R1843" s="8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8325</v>
      </c>
      <c r="R1846" s="8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8325</v>
      </c>
      <c r="R1851" s="8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SUM(E1859/D1859)</f>
        <v>1</v>
      </c>
      <c r="P1859" s="6">
        <f t="shared" ref="P1859:P1922" si="117">SUM(E1859/L1859)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8325</v>
      </c>
      <c r="R1861" s="8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8325</v>
      </c>
      <c r="R1863" s="8" t="s">
        <v>8326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8333</v>
      </c>
      <c r="R1864" s="8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8333</v>
      </c>
      <c r="R1865" s="8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8333</v>
      </c>
      <c r="R1867" s="8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8333</v>
      </c>
      <c r="R1868" s="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8333</v>
      </c>
      <c r="R1869" s="8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8333</v>
      </c>
      <c r="R1871" s="8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8333</v>
      </c>
      <c r="R1875" s="8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8333</v>
      </c>
      <c r="R1876" s="8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8333</v>
      </c>
      <c r="R1877" s="8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8333</v>
      </c>
      <c r="R1878" s="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8333</v>
      </c>
      <c r="R1879" s="8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8333</v>
      </c>
      <c r="R1880" s="8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8333</v>
      </c>
      <c r="R1881" s="8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8333</v>
      </c>
      <c r="R1883" s="8" t="s">
        <v>8335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8325</v>
      </c>
      <c r="R1885" s="8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8325</v>
      </c>
      <c r="R1889" s="8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8325</v>
      </c>
      <c r="R1896" s="8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8325</v>
      </c>
      <c r="R1898" s="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8325</v>
      </c>
      <c r="R1903" s="8" t="s">
        <v>8329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8319</v>
      </c>
      <c r="R1904" s="8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8319</v>
      </c>
      <c r="R1906" s="8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8319</v>
      </c>
      <c r="R1907" s="8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8319</v>
      </c>
      <c r="R1909" s="8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8319</v>
      </c>
      <c r="R1910" s="8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8319</v>
      </c>
      <c r="R1913" s="8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8319</v>
      </c>
      <c r="R1915" s="8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8319</v>
      </c>
      <c r="R1916" s="8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8319</v>
      </c>
      <c r="R1917" s="8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8319</v>
      </c>
      <c r="R1918" s="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8319</v>
      </c>
      <c r="R1921" s="8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SUM(E1923/D1923)</f>
        <v>1.3680000000000001</v>
      </c>
      <c r="P1923" s="6">
        <f t="shared" ref="P1923:P1986" si="121">SUM(E1923/L1923)</f>
        <v>54</v>
      </c>
      <c r="Q1923" s="8" t="s">
        <v>8319</v>
      </c>
      <c r="R1923" s="8" t="s">
        <v>8348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8325</v>
      </c>
      <c r="R1924" s="8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8325</v>
      </c>
      <c r="R1926" s="8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8325</v>
      </c>
      <c r="R1931" s="8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8325</v>
      </c>
      <c r="R1937" s="8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8325</v>
      </c>
      <c r="R1941" s="8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8325</v>
      </c>
      <c r="R1943" s="8" t="s">
        <v>8329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8319</v>
      </c>
      <c r="R1965" s="8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8319</v>
      </c>
      <c r="R1983" s="8" t="s">
        <v>8349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8338</v>
      </c>
      <c r="R1984" s="8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8338</v>
      </c>
      <c r="R1985" s="8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SUM(E1987/D1987)</f>
        <v>3.1875000000000001E-2</v>
      </c>
      <c r="P1987" s="6">
        <f t="shared" ref="P1987:P2050" si="125">SUM(E1987/L1987)</f>
        <v>12.75</v>
      </c>
      <c r="Q1987" s="8" t="s">
        <v>8338</v>
      </c>
      <c r="R1987" s="8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8338</v>
      </c>
      <c r="R1988" s="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8338</v>
      </c>
      <c r="R1990" s="8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8338</v>
      </c>
      <c r="R1991" s="8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8338</v>
      </c>
      <c r="R1992" s="8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8338</v>
      </c>
      <c r="R1994" s="8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8338</v>
      </c>
      <c r="R1995" s="8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8338</v>
      </c>
      <c r="R1996" s="8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8338</v>
      </c>
      <c r="R1997" s="8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8338</v>
      </c>
      <c r="R1998" s="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8338</v>
      </c>
      <c r="R1999" s="8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8338</v>
      </c>
      <c r="R2002" s="8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8338</v>
      </c>
      <c r="R2003" s="8" t="s">
        <v>8350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8319</v>
      </c>
      <c r="R2032" s="8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SUM(E2051/D2051)</f>
        <v>1.2019070000000001</v>
      </c>
      <c r="P2051" s="6">
        <f t="shared" ref="P2051:P2114" si="129">SUM(E2051/L2051)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8319</v>
      </c>
      <c r="R2069" s="8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8319</v>
      </c>
      <c r="R2075" s="8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8319</v>
      </c>
      <c r="R2076" s="8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8319</v>
      </c>
      <c r="R2080" s="8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8319</v>
      </c>
      <c r="R2082" s="8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8319</v>
      </c>
      <c r="R2083" s="8" t="s">
        <v>8349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8325</v>
      </c>
      <c r="R2085" s="8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8325</v>
      </c>
      <c r="R2089" s="8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8325</v>
      </c>
      <c r="R2100" s="8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8325</v>
      </c>
      <c r="R2106" s="8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SUM(E2115/D2115)</f>
        <v>1.0485714285714285</v>
      </c>
      <c r="P2115" s="6">
        <f t="shared" ref="P2115:P2178" si="133">SUM(E2115/L2115)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8325</v>
      </c>
      <c r="R2123" s="8" t="s">
        <v>8329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8333</v>
      </c>
      <c r="R2125" s="8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8333</v>
      </c>
      <c r="R2126" s="8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8333</v>
      </c>
      <c r="R2128" s="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8333</v>
      </c>
      <c r="R2130" s="8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8333</v>
      </c>
      <c r="R2132" s="8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8333</v>
      </c>
      <c r="R2143" s="8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8333</v>
      </c>
      <c r="R2145" s="8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8333</v>
      </c>
      <c r="R2148" s="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8333</v>
      </c>
      <c r="R2150" s="8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8333</v>
      </c>
      <c r="R2151" s="8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8333</v>
      </c>
      <c r="R2152" s="8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8333</v>
      </c>
      <c r="R2154" s="8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8333</v>
      </c>
      <c r="R2155" s="8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8333</v>
      </c>
      <c r="R2156" s="8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8333</v>
      </c>
      <c r="R2157" s="8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8333</v>
      </c>
      <c r="R2161" s="8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8333</v>
      </c>
      <c r="R2162" s="8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8333</v>
      </c>
      <c r="R2163" s="8" t="s">
        <v>8334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8325</v>
      </c>
      <c r="R2168" s="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8325</v>
      </c>
      <c r="R2169" s="8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SUM(E2179/D2179)</f>
        <v>1.0012000000000001</v>
      </c>
      <c r="P2179" s="6">
        <f t="shared" ref="P2179:P2242" si="137">SUM(E2179/L2179)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8325</v>
      </c>
      <c r="R2183" s="8" t="s">
        <v>8326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8333</v>
      </c>
      <c r="R2191" s="8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8333</v>
      </c>
      <c r="R2193" s="8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8333</v>
      </c>
      <c r="R2203" s="8" t="s">
        <v>8351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8325</v>
      </c>
      <c r="R2205" s="8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8325</v>
      </c>
      <c r="R2213" s="8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8325</v>
      </c>
      <c r="R2215" s="8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8325</v>
      </c>
      <c r="R2223" s="8" t="s">
        <v>8330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8333</v>
      </c>
      <c r="R2224" s="8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8333</v>
      </c>
      <c r="R2225" s="8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SUM(E2243/D2243)</f>
        <v>8.0640000000000001</v>
      </c>
      <c r="P2243" s="6">
        <f t="shared" ref="P2243:P2306" si="141">SUM(E2243/L2243)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8333</v>
      </c>
      <c r="R2250" s="8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8333</v>
      </c>
      <c r="R2258" s="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8333</v>
      </c>
      <c r="R2281" s="8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8333</v>
      </c>
      <c r="R2283" s="8" t="s">
        <v>8351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8325</v>
      </c>
      <c r="R2290" s="8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8325</v>
      </c>
      <c r="R2291" s="8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8325</v>
      </c>
      <c r="R2303" s="8" t="s">
        <v>8326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SUM(E2307/D2307)</f>
        <v>1.0122777777777778</v>
      </c>
      <c r="P2307" s="6">
        <f t="shared" ref="P2307:P2370" si="145">SUM(E2307/L2307)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8325</v>
      </c>
      <c r="R2317" s="8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8325</v>
      </c>
      <c r="R2323" s="8" t="s">
        <v>8329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8336</v>
      </c>
      <c r="R2324" s="8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8336</v>
      </c>
      <c r="R2325" s="8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8336</v>
      </c>
      <c r="R2328" s="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8336</v>
      </c>
      <c r="R2331" s="8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8336</v>
      </c>
      <c r="R2343" s="8" t="s">
        <v>8352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8319</v>
      </c>
      <c r="R2344" s="8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8319</v>
      </c>
      <c r="R2345" s="8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8319</v>
      </c>
      <c r="R2346" s="8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8319</v>
      </c>
      <c r="R2347" s="8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8319</v>
      </c>
      <c r="R2348" s="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8319</v>
      </c>
      <c r="R2349" s="8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8319</v>
      </c>
      <c r="R2350" s="8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8319</v>
      </c>
      <c r="R2351" s="8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8319</v>
      </c>
      <c r="R2352" s="8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8319</v>
      </c>
      <c r="R2354" s="8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8319</v>
      </c>
      <c r="R2355" s="8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8319</v>
      </c>
      <c r="R2356" s="8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8319</v>
      </c>
      <c r="R2357" s="8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8319</v>
      </c>
      <c r="R2358" s="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8319</v>
      </c>
      <c r="R2359" s="8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8319</v>
      </c>
      <c r="R2360" s="8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8319</v>
      </c>
      <c r="R2361" s="8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8319</v>
      </c>
      <c r="R2362" s="8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8319</v>
      </c>
      <c r="R2363" s="8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8319</v>
      </c>
      <c r="R2364" s="8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8319</v>
      </c>
      <c r="R2365" s="8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8319</v>
      </c>
      <c r="R2366" s="8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8319</v>
      </c>
      <c r="R2367" s="8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8319</v>
      </c>
      <c r="R2370" s="8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SUM(E2371/D2371)</f>
        <v>0</v>
      </c>
      <c r="P2371" s="6" t="e">
        <f t="shared" ref="P2371:P2434" si="149">SUM(E2371/L2371)</f>
        <v>#DIV/0!</v>
      </c>
      <c r="Q2371" s="8" t="s">
        <v>8319</v>
      </c>
      <c r="R2371" s="8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8319</v>
      </c>
      <c r="R2372" s="8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8319</v>
      </c>
      <c r="R2373" s="8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8319</v>
      </c>
      <c r="R2374" s="8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8319</v>
      </c>
      <c r="R2375" s="8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8319</v>
      </c>
      <c r="R2376" s="8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8319</v>
      </c>
      <c r="R2377" s="8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8319</v>
      </c>
      <c r="R2379" s="8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8319</v>
      </c>
      <c r="R2380" s="8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8319</v>
      </c>
      <c r="R2381" s="8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8319</v>
      </c>
      <c r="R2384" s="8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8319</v>
      </c>
      <c r="R2385" s="8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8319</v>
      </c>
      <c r="R2386" s="8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8319</v>
      </c>
      <c r="R2388" s="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8319</v>
      </c>
      <c r="R2389" s="8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8319</v>
      </c>
      <c r="R2390" s="8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8319</v>
      </c>
      <c r="R2391" s="8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8319</v>
      </c>
      <c r="R2392" s="8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8319</v>
      </c>
      <c r="R2393" s="8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8319</v>
      </c>
      <c r="R2394" s="8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8319</v>
      </c>
      <c r="R2395" s="8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8319</v>
      </c>
      <c r="R2396" s="8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8319</v>
      </c>
      <c r="R2397" s="8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8319</v>
      </c>
      <c r="R2398" s="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8319</v>
      </c>
      <c r="R2399" s="8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8319</v>
      </c>
      <c r="R2400" s="8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8319</v>
      </c>
      <c r="R2401" s="8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8319</v>
      </c>
      <c r="R2402" s="8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8319</v>
      </c>
      <c r="R2403" s="8" t="s">
        <v>8320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8336</v>
      </c>
      <c r="R2404" s="8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8336</v>
      </c>
      <c r="R2406" s="8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8336</v>
      </c>
      <c r="R2407" s="8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8336</v>
      </c>
      <c r="R2408" s="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8336</v>
      </c>
      <c r="R2410" s="8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8336</v>
      </c>
      <c r="R2412" s="8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8336</v>
      </c>
      <c r="R2414" s="8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8336</v>
      </c>
      <c r="R2418" s="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8336</v>
      </c>
      <c r="R2419" s="8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8336</v>
      </c>
      <c r="R2420" s="8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8336</v>
      </c>
      <c r="R2421" s="8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8336</v>
      </c>
      <c r="R2423" s="8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8336</v>
      </c>
      <c r="R2424" s="8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8336</v>
      </c>
      <c r="R2425" s="8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8336</v>
      </c>
      <c r="R2427" s="8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8336</v>
      </c>
      <c r="R2428" s="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8336</v>
      </c>
      <c r="R2429" s="8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8336</v>
      </c>
      <c r="R2430" s="8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8336</v>
      </c>
      <c r="R2431" s="8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8336</v>
      </c>
      <c r="R2432" s="8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8336</v>
      </c>
      <c r="R2433" s="8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8336</v>
      </c>
      <c r="R2434" s="8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SUM(E2435/D2435)</f>
        <v>0</v>
      </c>
      <c r="P2435" s="6" t="e">
        <f t="shared" ref="P2435:P2498" si="153">SUM(E2435/L2435)</f>
        <v>#DIV/0!</v>
      </c>
      <c r="Q2435" s="8" t="s">
        <v>8336</v>
      </c>
      <c r="R2435" s="8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8336</v>
      </c>
      <c r="R2436" s="8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8336</v>
      </c>
      <c r="R2437" s="8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8336</v>
      </c>
      <c r="R2438" s="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8336</v>
      </c>
      <c r="R2439" s="8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8336</v>
      </c>
      <c r="R2440" s="8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8336</v>
      </c>
      <c r="R2441" s="8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8336</v>
      </c>
      <c r="R2442" s="8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8336</v>
      </c>
      <c r="R2443" s="8" t="s">
        <v>8337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8336</v>
      </c>
      <c r="R2451" s="8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8336</v>
      </c>
      <c r="R2454" s="8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8336</v>
      </c>
      <c r="R2457" s="8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8336</v>
      </c>
      <c r="R2463" s="8" t="s">
        <v>8352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8325</v>
      </c>
      <c r="R2465" s="8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8325</v>
      </c>
      <c r="R2482" s="8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8325</v>
      </c>
      <c r="R2484" s="8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8325</v>
      </c>
      <c r="R2491" s="8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8325</v>
      </c>
      <c r="R2492" s="8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8325</v>
      </c>
      <c r="R2493" s="8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8325</v>
      </c>
      <c r="R2498" s="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SUM(E2499/D2499)</f>
        <v>1.127715</v>
      </c>
      <c r="P2499" s="6">
        <f t="shared" ref="P2499:P2562" si="157">SUM(E2499/L2499)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8325</v>
      </c>
      <c r="R2500" s="8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8325</v>
      </c>
      <c r="R2503" s="8" t="s">
        <v>8329</v>
      </c>
      <c r="S2503" s="12">
        <f t="shared" si="158"/>
        <v>42244.568333333329</v>
      </c>
      <c r="T2503" s="12">
        <f t="shared" si="15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8336</v>
      </c>
      <c r="R2504" s="8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8336</v>
      </c>
      <c r="R2505" s="8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8336</v>
      </c>
      <c r="R2506" s="8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8336</v>
      </c>
      <c r="R2507" s="8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8336</v>
      </c>
      <c r="R2508" s="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8336</v>
      </c>
      <c r="R2509" s="8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8336</v>
      </c>
      <c r="R2510" s="8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8336</v>
      </c>
      <c r="R2512" s="8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8336</v>
      </c>
      <c r="R2513" s="8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8336</v>
      </c>
      <c r="R2514" s="8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8336</v>
      </c>
      <c r="R2515" s="8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8336</v>
      </c>
      <c r="R2516" s="8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8336</v>
      </c>
      <c r="R2517" s="8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8336</v>
      </c>
      <c r="R2518" s="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8336</v>
      </c>
      <c r="R2520" s="8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8336</v>
      </c>
      <c r="R2521" s="8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8336</v>
      </c>
      <c r="R2522" s="8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8336</v>
      </c>
      <c r="R2523" s="8" t="s">
        <v>8353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8325</v>
      </c>
      <c r="R2527" s="8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8325</v>
      </c>
      <c r="R2536" s="8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8325</v>
      </c>
      <c r="R2538" s="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8325</v>
      </c>
      <c r="R2539" s="8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8325</v>
      </c>
      <c r="R2552" s="8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8325</v>
      </c>
      <c r="R2554" s="8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8325</v>
      </c>
      <c r="R2561" s="8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8325</v>
      </c>
      <c r="R2562" s="8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SUM(E2563/D2563)</f>
        <v>0</v>
      </c>
      <c r="P2563" s="6" t="e">
        <f t="shared" ref="P2563:P2626" si="161">SUM(E2563/L2563)</f>
        <v>#DIV/0!</v>
      </c>
      <c r="Q2563" s="8" t="s">
        <v>8325</v>
      </c>
      <c r="R2563" s="8" t="s">
        <v>8354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8336</v>
      </c>
      <c r="R2564" s="8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8336</v>
      </c>
      <c r="R2565" s="8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8336</v>
      </c>
      <c r="R2566" s="8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8336</v>
      </c>
      <c r="R2567" s="8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8336</v>
      </c>
      <c r="R2568" s="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8336</v>
      </c>
      <c r="R2569" s="8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8336</v>
      </c>
      <c r="R2570" s="8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8336</v>
      </c>
      <c r="R2571" s="8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8336</v>
      </c>
      <c r="R2572" s="8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8336</v>
      </c>
      <c r="R2573" s="8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8336</v>
      </c>
      <c r="R2574" s="8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8336</v>
      </c>
      <c r="R2575" s="8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8336</v>
      </c>
      <c r="R2576" s="8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8336</v>
      </c>
      <c r="R2577" s="8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8336</v>
      </c>
      <c r="R2578" s="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8336</v>
      </c>
      <c r="R2579" s="8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8336</v>
      </c>
      <c r="R2580" s="8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8336</v>
      </c>
      <c r="R2582" s="8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8336</v>
      </c>
      <c r="R2584" s="8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8336</v>
      </c>
      <c r="R2585" s="8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8336</v>
      </c>
      <c r="R2586" s="8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8336</v>
      </c>
      <c r="R2587" s="8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8336</v>
      </c>
      <c r="R2588" s="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8336</v>
      </c>
      <c r="R2590" s="8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8336</v>
      </c>
      <c r="R2591" s="8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8336</v>
      </c>
      <c r="R2592" s="8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8336</v>
      </c>
      <c r="R2593" s="8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8336</v>
      </c>
      <c r="R2594" s="8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8336</v>
      </c>
      <c r="R2595" s="8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8336</v>
      </c>
      <c r="R2596" s="8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8336</v>
      </c>
      <c r="R2601" s="8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8336</v>
      </c>
      <c r="R2603" s="8" t="s">
        <v>8337</v>
      </c>
      <c r="S2603" s="12">
        <f t="shared" si="162"/>
        <v>41150.69385416666</v>
      </c>
      <c r="T2603" s="12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8319</v>
      </c>
      <c r="R2616" s="8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SUM(E2627/D2627)</f>
        <v>9.56</v>
      </c>
      <c r="P2627" s="6">
        <f t="shared" ref="P2627:P2690" si="165">SUM(E2627/L2627)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8319</v>
      </c>
      <c r="R2628" s="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8319</v>
      </c>
      <c r="R2631" s="8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8319</v>
      </c>
      <c r="R2636" s="8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8319</v>
      </c>
      <c r="R2638" s="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8319</v>
      </c>
      <c r="R2643" s="8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8319</v>
      </c>
      <c r="R2644" s="8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8319</v>
      </c>
      <c r="R2649" s="8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8319</v>
      </c>
      <c r="R2656" s="8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8319</v>
      </c>
      <c r="R2660" s="8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8319</v>
      </c>
      <c r="R2662" s="8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8319</v>
      </c>
      <c r="R2663" s="8" t="s">
        <v>8355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8319</v>
      </c>
      <c r="R2664" s="8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8319</v>
      </c>
      <c r="R2671" s="8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8319</v>
      </c>
      <c r="R2680" s="8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8319</v>
      </c>
      <c r="R2681" s="8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8319</v>
      </c>
      <c r="R2682" s="8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8319</v>
      </c>
      <c r="R2683" s="8" t="s">
        <v>8356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8336</v>
      </c>
      <c r="R2684" s="8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8336</v>
      </c>
      <c r="R2685" s="8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8336</v>
      </c>
      <c r="R2686" s="8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8336</v>
      </c>
      <c r="R2687" s="8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8336</v>
      </c>
      <c r="R2688" s="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8336</v>
      </c>
      <c r="R2689" s="8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SUM(E2691/D2691)</f>
        <v>2.8571428571428571E-5</v>
      </c>
      <c r="P2691" s="6">
        <f t="shared" ref="P2691:P2754" si="169">SUM(E2691/L2691)</f>
        <v>1</v>
      </c>
      <c r="Q2691" s="8" t="s">
        <v>8336</v>
      </c>
      <c r="R2691" s="8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8336</v>
      </c>
      <c r="R2693" s="8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8336</v>
      </c>
      <c r="R2694" s="8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8336</v>
      </c>
      <c r="R2696" s="8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8336</v>
      </c>
      <c r="R2701" s="8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8336</v>
      </c>
      <c r="R2702" s="8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8336</v>
      </c>
      <c r="R2703" s="8" t="s">
        <v>8337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8317</v>
      </c>
      <c r="R2707" s="8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8317</v>
      </c>
      <c r="R2723" s="8" t="s">
        <v>8357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8319</v>
      </c>
      <c r="R2743" s="8" t="s">
        <v>8349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8322</v>
      </c>
      <c r="R2745" s="8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8322</v>
      </c>
      <c r="R2749" s="8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8322</v>
      </c>
      <c r="R2750" s="8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8322</v>
      </c>
      <c r="R2751" s="8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8322</v>
      </c>
      <c r="R2752" s="8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8322</v>
      </c>
      <c r="R2753" s="8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SUM(E2755/D2755)</f>
        <v>0.19</v>
      </c>
      <c r="P2755" s="6">
        <f t="shared" ref="P2755:P2818" si="173">SUM(E2755/L2755)</f>
        <v>47.5</v>
      </c>
      <c r="Q2755" s="8" t="s">
        <v>8322</v>
      </c>
      <c r="R2755" s="8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8322</v>
      </c>
      <c r="R2756" s="8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8322</v>
      </c>
      <c r="R2759" s="8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8322</v>
      </c>
      <c r="R2760" s="8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8322</v>
      </c>
      <c r="R2761" s="8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8322</v>
      </c>
      <c r="R2762" s="8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8322</v>
      </c>
      <c r="R2763" s="8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8322</v>
      </c>
      <c r="R2764" s="8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8322</v>
      </c>
      <c r="R2765" s="8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8322</v>
      </c>
      <c r="R2766" s="8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8322</v>
      </c>
      <c r="R2767" s="8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8322</v>
      </c>
      <c r="R2768" s="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8322</v>
      </c>
      <c r="R2771" s="8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8322</v>
      </c>
      <c r="R2773" s="8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8322</v>
      </c>
      <c r="R2774" s="8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8322</v>
      </c>
      <c r="R2775" s="8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8322</v>
      </c>
      <c r="R2777" s="8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8322</v>
      </c>
      <c r="R2779" s="8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8322</v>
      </c>
      <c r="R2781" s="8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8322</v>
      </c>
      <c r="R2782" s="8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8322</v>
      </c>
      <c r="R2783" s="8" t="s">
        <v>8358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8317</v>
      </c>
      <c r="R2789" s="8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8317</v>
      </c>
      <c r="R2790" s="8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8317</v>
      </c>
      <c r="R2796" s="8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8317</v>
      </c>
      <c r="R2797" s="8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8317</v>
      </c>
      <c r="R2798" s="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8317</v>
      </c>
      <c r="R2806" s="8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8317</v>
      </c>
      <c r="R2808" s="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8317</v>
      </c>
      <c r="R2816" s="8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SUM(E2819/D2819)</f>
        <v>1.3</v>
      </c>
      <c r="P2819" s="6">
        <f t="shared" ref="P2819:P2882" si="177">SUM(E2819/L2819)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8317</v>
      </c>
      <c r="R2822" s="8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8317</v>
      </c>
      <c r="R2843" s="8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8317</v>
      </c>
      <c r="R2844" s="8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8317</v>
      </c>
      <c r="R2845" s="8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8317</v>
      </c>
      <c r="R2846" s="8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8317</v>
      </c>
      <c r="R2848" s="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8317</v>
      </c>
      <c r="R2849" s="8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8317</v>
      </c>
      <c r="R2851" s="8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8317</v>
      </c>
      <c r="R2853" s="8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8317</v>
      </c>
      <c r="R2855" s="8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8317</v>
      </c>
      <c r="R2857" s="8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8317</v>
      </c>
      <c r="R2859" s="8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8317</v>
      </c>
      <c r="R2860" s="8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8317</v>
      </c>
      <c r="R2861" s="8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8317</v>
      </c>
      <c r="R2865" s="8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8317</v>
      </c>
      <c r="R2867" s="8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8317</v>
      </c>
      <c r="R2868" s="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8317</v>
      </c>
      <c r="R2869" s="8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8317</v>
      </c>
      <c r="R2871" s="8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8317</v>
      </c>
      <c r="R2874" s="8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8317</v>
      </c>
      <c r="R2875" s="8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8317</v>
      </c>
      <c r="R2878" s="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8317</v>
      </c>
      <c r="R2880" s="8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8317</v>
      </c>
      <c r="R2881" s="8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SUM(E2883/D2883)</f>
        <v>0</v>
      </c>
      <c r="P2883" s="6" t="e">
        <f t="shared" ref="P2883:P2946" si="181">SUM(E2883/L2883)</f>
        <v>#DIV/0!</v>
      </c>
      <c r="Q2883" s="8" t="s">
        <v>8317</v>
      </c>
      <c r="R2883" s="8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8317</v>
      </c>
      <c r="R2884" s="8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8317</v>
      </c>
      <c r="R2885" s="8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8317</v>
      </c>
      <c r="R2886" s="8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8317</v>
      </c>
      <c r="R2887" s="8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8317</v>
      </c>
      <c r="R2888" s="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8317</v>
      </c>
      <c r="R2889" s="8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8317</v>
      </c>
      <c r="R2890" s="8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8317</v>
      </c>
      <c r="R2892" s="8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8317</v>
      </c>
      <c r="R2893" s="8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8317</v>
      </c>
      <c r="R2895" s="8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8317</v>
      </c>
      <c r="R2896" s="8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8317</v>
      </c>
      <c r="R2897" s="8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8317</v>
      </c>
      <c r="R2901" s="8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8317</v>
      </c>
      <c r="R2903" s="8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8317</v>
      </c>
      <c r="R2904" s="8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8317</v>
      </c>
      <c r="R2905" s="8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8317</v>
      </c>
      <c r="R2906" s="8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8317</v>
      </c>
      <c r="R2909" s="8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8317</v>
      </c>
      <c r="R2910" s="8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8317</v>
      </c>
      <c r="R2911" s="8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8317</v>
      </c>
      <c r="R2912" s="8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8317</v>
      </c>
      <c r="R2915" s="8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8317</v>
      </c>
      <c r="R2916" s="8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8317</v>
      </c>
      <c r="R2921" s="8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8317</v>
      </c>
      <c r="R2923" s="8" t="s">
        <v>8318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8317</v>
      </c>
      <c r="R2925" s="8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8317</v>
      </c>
      <c r="R2928" s="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8317</v>
      </c>
      <c r="R2940" s="8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8317</v>
      </c>
      <c r="R2941" s="8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8317</v>
      </c>
      <c r="R2943" s="8" t="s">
        <v>8359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8317</v>
      </c>
      <c r="R2945" s="8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8317</v>
      </c>
      <c r="R2946" s="8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SUM(E2947/D2947)</f>
        <v>0</v>
      </c>
      <c r="P2947" s="6" t="e">
        <f t="shared" ref="P2947:P3010" si="185">SUM(E2947/L2947)</f>
        <v>#DIV/0!</v>
      </c>
      <c r="Q2947" s="8" t="s">
        <v>8317</v>
      </c>
      <c r="R2947" s="8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8317</v>
      </c>
      <c r="R2948" s="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8317</v>
      </c>
      <c r="R2951" s="8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8317</v>
      </c>
      <c r="R2952" s="8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8317</v>
      </c>
      <c r="R2954" s="8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8317</v>
      </c>
      <c r="R2956" s="8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8317</v>
      </c>
      <c r="R2957" s="8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8317</v>
      </c>
      <c r="R2960" s="8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8317</v>
      </c>
      <c r="R2961" s="8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8317</v>
      </c>
      <c r="R2962" s="8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8317</v>
      </c>
      <c r="R2963" s="8" t="s">
        <v>8357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8317</v>
      </c>
      <c r="R2964" s="8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8317</v>
      </c>
      <c r="R2968" s="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8317</v>
      </c>
      <c r="R2980" s="8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8317</v>
      </c>
      <c r="R2983" s="8" t="s">
        <v>8318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8317</v>
      </c>
      <c r="R2994" s="8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8317</v>
      </c>
      <c r="R2999" s="8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8317</v>
      </c>
      <c r="R3001" s="8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8317</v>
      </c>
      <c r="R3002" s="8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8317</v>
      </c>
      <c r="R3009" s="8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SUM(E3011/D3011)</f>
        <v>1.19756</v>
      </c>
      <c r="P3011" s="6">
        <f t="shared" ref="P3011:P3074" si="189">SUM(E3011/L3011)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8317</v>
      </c>
      <c r="R3012" s="8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8317</v>
      </c>
      <c r="R3013" s="8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8317</v>
      </c>
      <c r="R3017" s="8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8317</v>
      </c>
      <c r="R3028" s="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8317</v>
      </c>
      <c r="R3029" s="8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8317</v>
      </c>
      <c r="R3034" s="8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8317</v>
      </c>
      <c r="R3039" s="8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8317</v>
      </c>
      <c r="R3045" s="8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8317</v>
      </c>
      <c r="R3049" s="8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8317</v>
      </c>
      <c r="R3054" s="8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8317</v>
      </c>
      <c r="R3056" s="8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8317</v>
      </c>
      <c r="R3057" s="8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8317</v>
      </c>
      <c r="R3058" s="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8317</v>
      </c>
      <c r="R3059" s="8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8317</v>
      </c>
      <c r="R3060" s="8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8317</v>
      </c>
      <c r="R3061" s="8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8317</v>
      </c>
      <c r="R3063" s="8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8317</v>
      </c>
      <c r="R3067" s="8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8317</v>
      </c>
      <c r="R3069" s="8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8317</v>
      </c>
      <c r="R3070" s="8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8317</v>
      </c>
      <c r="R3072" s="8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8317</v>
      </c>
      <c r="R3074" s="8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SUM(E3075/D3075)</f>
        <v>2.3035714285714285E-4</v>
      </c>
      <c r="P3075" s="6">
        <f t="shared" ref="P3075:P3138" si="193">SUM(E3075/L3075)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8317</v>
      </c>
      <c r="R3077" s="8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8317</v>
      </c>
      <c r="R3078" s="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8317</v>
      </c>
      <c r="R3079" s="8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8317</v>
      </c>
      <c r="R3083" s="8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8317</v>
      </c>
      <c r="R3084" s="8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8317</v>
      </c>
      <c r="R3089" s="8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8317</v>
      </c>
      <c r="R3090" s="8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8317</v>
      </c>
      <c r="R3096" s="8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8317</v>
      </c>
      <c r="R3097" s="8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8317</v>
      </c>
      <c r="R3101" s="8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8317</v>
      </c>
      <c r="R3103" s="8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8317</v>
      </c>
      <c r="R3105" s="8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8317</v>
      </c>
      <c r="R3106" s="8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8317</v>
      </c>
      <c r="R3108" s="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8317</v>
      </c>
      <c r="R3110" s="8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8317</v>
      </c>
      <c r="R3112" s="8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8317</v>
      </c>
      <c r="R3116" s="8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8317</v>
      </c>
      <c r="R3117" s="8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8317</v>
      </c>
      <c r="R3118" s="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8317</v>
      </c>
      <c r="R3119" s="8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8317</v>
      </c>
      <c r="R3120" s="8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8317</v>
      </c>
      <c r="R3121" s="8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8317</v>
      </c>
      <c r="R3122" s="8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8317</v>
      </c>
      <c r="R3123" s="8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8317</v>
      </c>
      <c r="R3124" s="8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8317</v>
      </c>
      <c r="R3126" s="8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8317</v>
      </c>
      <c r="R3127" s="8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8317</v>
      </c>
      <c r="R3129" s="8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8317</v>
      </c>
      <c r="R3130" s="8" t="s">
        <v>8357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8317</v>
      </c>
      <c r="R3131" s="8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8317</v>
      </c>
      <c r="R3132" s="8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8317</v>
      </c>
      <c r="R3133" s="8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8317</v>
      </c>
      <c r="R3134" s="8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8317</v>
      </c>
      <c r="R3135" s="8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8317</v>
      </c>
      <c r="R3136" s="8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SUM(E3139/D3139)</f>
        <v>3.3333333333333333E-2</v>
      </c>
      <c r="P3139" s="6">
        <f t="shared" ref="P3139:P3202" si="197">SUM(E3139/L3139)</f>
        <v>50</v>
      </c>
      <c r="Q3139" s="8" t="s">
        <v>8317</v>
      </c>
      <c r="R3139" s="8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8317</v>
      </c>
      <c r="R3140" s="8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8317</v>
      </c>
      <c r="R3141" s="8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8317</v>
      </c>
      <c r="R3142" s="8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8317</v>
      </c>
      <c r="R3143" s="8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8317</v>
      </c>
      <c r="R3144" s="8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8317</v>
      </c>
      <c r="R3145" s="8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8317</v>
      </c>
      <c r="R3147" s="8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8317</v>
      </c>
      <c r="R3148" s="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8317</v>
      </c>
      <c r="R3151" s="8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8317</v>
      </c>
      <c r="R3171" s="8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8317</v>
      </c>
      <c r="R3177" s="8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8317</v>
      </c>
      <c r="R3190" s="8" t="s">
        <v>8318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8317</v>
      </c>
      <c r="R3192" s="8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8317</v>
      </c>
      <c r="R3193" s="8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8317</v>
      </c>
      <c r="R3194" s="8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8317</v>
      </c>
      <c r="R3196" s="8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8317</v>
      </c>
      <c r="R3198" s="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8317</v>
      </c>
      <c r="R3199" s="8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8317</v>
      </c>
      <c r="R3202" s="8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SUM(E3203/D3203)</f>
        <v>1.2500000000000001E-2</v>
      </c>
      <c r="P3203" s="6">
        <f t="shared" ref="P3203:P3266" si="201">SUM(E3203/L3203)</f>
        <v>12.5</v>
      </c>
      <c r="Q3203" s="8" t="s">
        <v>8317</v>
      </c>
      <c r="R3203" s="8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8317</v>
      </c>
      <c r="R3204" s="8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8317</v>
      </c>
      <c r="R3206" s="8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8317</v>
      </c>
      <c r="R3207" s="8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8317</v>
      </c>
      <c r="R3208" s="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8317</v>
      </c>
      <c r="R3210" s="8" t="s">
        <v>8359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8317</v>
      </c>
      <c r="R3229" s="8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8317</v>
      </c>
      <c r="R3233" s="8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8317</v>
      </c>
      <c r="R3253" s="8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8317</v>
      </c>
      <c r="R3254" s="8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8317</v>
      </c>
      <c r="R3260" s="8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SUM(E3267/D3267)</f>
        <v>1.64</v>
      </c>
      <c r="P3267" s="6">
        <f t="shared" ref="P3267:P3330" si="205">SUM(E3267/L3267)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8317</v>
      </c>
      <c r="R3271" s="8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8317</v>
      </c>
      <c r="R3272" s="8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8317</v>
      </c>
      <c r="R3278" s="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8317</v>
      </c>
      <c r="R3279" s="8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8317</v>
      </c>
      <c r="R3286" s="8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8317</v>
      </c>
      <c r="R3303" s="8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8317</v>
      </c>
      <c r="R3304" s="8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8317</v>
      </c>
      <c r="R3305" s="8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8317</v>
      </c>
      <c r="R3307" s="8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8317</v>
      </c>
      <c r="R3311" s="8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8317</v>
      </c>
      <c r="R3314" s="8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8317</v>
      </c>
      <c r="R3320" s="8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8317</v>
      </c>
      <c r="R3321" s="8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8317</v>
      </c>
      <c r="R3326" s="8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8317</v>
      </c>
      <c r="R3327" s="8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SUM(E3331/D3331)</f>
        <v>1.1679999999999999</v>
      </c>
      <c r="P3331" s="6">
        <f t="shared" ref="P3331:P3394" si="209">SUM(E3331/L3331)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8317</v>
      </c>
      <c r="R3346" s="8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8317</v>
      </c>
      <c r="R3347" s="8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8317</v>
      </c>
      <c r="R3354" s="8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8317</v>
      </c>
      <c r="R3356" s="8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8317</v>
      </c>
      <c r="R3364" s="8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8317</v>
      </c>
      <c r="R3390" s="8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SUM(E3395/D3395)</f>
        <v>1.0580000000000001</v>
      </c>
      <c r="P3395" s="6">
        <f t="shared" ref="P3395:P3458" si="213">SUM(E3395/L3395)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8317</v>
      </c>
      <c r="R3396" s="8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8317</v>
      </c>
      <c r="R3412" s="8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8317</v>
      </c>
      <c r="R3425" s="8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8317</v>
      </c>
      <c r="R3431" s="8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8317</v>
      </c>
      <c r="R3444" s="8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8317</v>
      </c>
      <c r="R3446" s="8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8317</v>
      </c>
      <c r="R3448" s="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8317</v>
      </c>
      <c r="R3449" s="8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8317</v>
      </c>
      <c r="R3451" s="8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8317</v>
      </c>
      <c r="R3453" s="8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8317</v>
      </c>
      <c r="R3455" s="8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8317</v>
      </c>
      <c r="R3458" s="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SUM(E3459/D3459)</f>
        <v>1.4019999999999999</v>
      </c>
      <c r="P3459" s="6">
        <f t="shared" ref="P3459:P3522" si="217">SUM(E3459/L3459)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8317</v>
      </c>
      <c r="R3462" s="8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8317</v>
      </c>
      <c r="R3477" s="8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8317</v>
      </c>
      <c r="R3478" s="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8317</v>
      </c>
      <c r="R3481" s="8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8317</v>
      </c>
      <c r="R3484" s="8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8317</v>
      </c>
      <c r="R3504" s="8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42545.27</v>
      </c>
      <c r="T3505" s="12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8317</v>
      </c>
      <c r="R3506" s="8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8317</v>
      </c>
      <c r="R3508" s="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8317</v>
      </c>
      <c r="R3509" s="8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8317</v>
      </c>
      <c r="R3510" s="8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8317</v>
      </c>
      <c r="R3516" s="8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SUM(E3523/D3523)</f>
        <v>1.6942857142857144</v>
      </c>
      <c r="P3523" s="6">
        <f t="shared" ref="P3523:P3586" si="221">SUM(E3523/L3523)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8317</v>
      </c>
      <c r="R3528" s="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8317</v>
      </c>
      <c r="R3532" s="8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8317</v>
      </c>
      <c r="R3535" s="8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8317</v>
      </c>
      <c r="R3539" s="8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8317</v>
      </c>
      <c r="R3542" s="8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8317</v>
      </c>
      <c r="R3543" s="8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8317</v>
      </c>
      <c r="R3547" s="8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8317</v>
      </c>
      <c r="R3552" s="8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8317</v>
      </c>
      <c r="R3553" s="8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8317</v>
      </c>
      <c r="R3554" s="8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8317</v>
      </c>
      <c r="R3558" s="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8317</v>
      </c>
      <c r="R3561" s="8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8317</v>
      </c>
      <c r="R3578" s="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8317</v>
      </c>
      <c r="R3585" s="8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8317</v>
      </c>
      <c r="R3586" s="8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SUM(E3587/D3587)</f>
        <v>1.1911764705882353</v>
      </c>
      <c r="P3587" s="6">
        <f t="shared" ref="P3587:P3650" si="225">SUM(E3587/L3587)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8317</v>
      </c>
      <c r="R3598" s="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8317</v>
      </c>
      <c r="R3602" s="8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8317</v>
      </c>
      <c r="R3608" s="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8317</v>
      </c>
      <c r="R3609" s="8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8317</v>
      </c>
      <c r="R3615" s="8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8317</v>
      </c>
      <c r="R3630" s="8" t="s">
        <v>8318</v>
      </c>
      <c r="S3630" s="12">
        <f t="shared" si="226"/>
        <v>42291.6249537037</v>
      </c>
      <c r="T3630" s="12">
        <f t="shared" si="227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8317</v>
      </c>
      <c r="R3631" s="8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8317</v>
      </c>
      <c r="R3632" s="8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8317</v>
      </c>
      <c r="R3634" s="8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8317</v>
      </c>
      <c r="R3637" s="8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8317</v>
      </c>
      <c r="R3638" s="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8317</v>
      </c>
      <c r="R3640" s="8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8317</v>
      </c>
      <c r="R3641" s="8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8317</v>
      </c>
      <c r="R3643" s="8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8317</v>
      </c>
      <c r="R3644" s="8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8317</v>
      </c>
      <c r="R3645" s="8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8317</v>
      </c>
      <c r="R3647" s="8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8317</v>
      </c>
      <c r="R3648" s="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8317</v>
      </c>
      <c r="R3649" s="8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8317</v>
      </c>
      <c r="R3650" s="8" t="s">
        <v>8359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SUM(E3651/D3651)</f>
        <v>1.04</v>
      </c>
      <c r="P3651" s="6">
        <f t="shared" ref="P3651:P3714" si="229">SUM(E3651/L3651)</f>
        <v>97.5</v>
      </c>
      <c r="Q3651" s="8" t="s">
        <v>8317</v>
      </c>
      <c r="R3651" s="8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8317</v>
      </c>
      <c r="R3659" s="8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8317</v>
      </c>
      <c r="R3660" s="8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8317</v>
      </c>
      <c r="R3663" s="8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8317</v>
      </c>
      <c r="R3664" s="8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8317</v>
      </c>
      <c r="R3665" s="8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8317</v>
      </c>
      <c r="R3667" s="8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8317</v>
      </c>
      <c r="R3673" s="8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8317</v>
      </c>
      <c r="R3678" s="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8317</v>
      </c>
      <c r="R3682" s="8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8317</v>
      </c>
      <c r="R3689" s="8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8317</v>
      </c>
      <c r="R3699" s="8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8317</v>
      </c>
      <c r="R3701" s="8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8317</v>
      </c>
      <c r="R3705" s="8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8317</v>
      </c>
      <c r="R3708" s="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SUM(E3715/D3715)</f>
        <v>1.0149999999999999</v>
      </c>
      <c r="P3715" s="6">
        <f t="shared" ref="P3715:P3778" si="233">SUM(E3715/L3715)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8317</v>
      </c>
      <c r="R3719" s="8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8317</v>
      </c>
      <c r="R3721" s="8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8317</v>
      </c>
      <c r="R3727" s="8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8317</v>
      </c>
      <c r="R3732" s="8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8317</v>
      </c>
      <c r="R3734" s="8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8317</v>
      </c>
      <c r="R3735" s="8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8317</v>
      </c>
      <c r="R3736" s="8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8317</v>
      </c>
      <c r="R3737" s="8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8317</v>
      </c>
      <c r="R3738" s="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8317</v>
      </c>
      <c r="R3739" s="8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8317</v>
      </c>
      <c r="R3740" s="8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8317</v>
      </c>
      <c r="R3741" s="8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8317</v>
      </c>
      <c r="R3743" s="8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8317</v>
      </c>
      <c r="R3744" s="8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8317</v>
      </c>
      <c r="R3745" s="8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8317</v>
      </c>
      <c r="R3746" s="8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8317</v>
      </c>
      <c r="R3747" s="8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8317</v>
      </c>
      <c r="R3748" s="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8317</v>
      </c>
      <c r="R3749" s="8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8317</v>
      </c>
      <c r="R3750" s="8" t="s">
        <v>8318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8317</v>
      </c>
      <c r="R3751" s="8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8317</v>
      </c>
      <c r="R3752" s="8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8317</v>
      </c>
      <c r="R3768" s="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8317</v>
      </c>
      <c r="R3772" s="8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8317</v>
      </c>
      <c r="R3776" s="8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SUM(E3779/D3779)</f>
        <v>1.4319999999999999</v>
      </c>
      <c r="P3779" s="6">
        <f t="shared" ref="P3779:P3842" si="237">SUM(E3779/L3779)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8317</v>
      </c>
      <c r="R3782" s="8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8317</v>
      </c>
      <c r="R3786" s="8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8317</v>
      </c>
      <c r="R3787" s="8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8317</v>
      </c>
      <c r="R3789" s="8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8317</v>
      </c>
      <c r="R3790" s="8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8317</v>
      </c>
      <c r="R3791" s="8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8317</v>
      </c>
      <c r="R3792" s="8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8317</v>
      </c>
      <c r="R3793" s="8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8317</v>
      </c>
      <c r="R3794" s="8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8317</v>
      </c>
      <c r="R3795" s="8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8317</v>
      </c>
      <c r="R3796" s="8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8317</v>
      </c>
      <c r="R3797" s="8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8317</v>
      </c>
      <c r="R3798" s="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8317</v>
      </c>
      <c r="R3800" s="8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8317</v>
      </c>
      <c r="R3801" s="8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8317</v>
      </c>
      <c r="R3802" s="8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8317</v>
      </c>
      <c r="R3804" s="8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8317</v>
      </c>
      <c r="R3805" s="8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8317</v>
      </c>
      <c r="R3806" s="8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8317</v>
      </c>
      <c r="R3807" s="8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8317</v>
      </c>
      <c r="R3808" s="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8317</v>
      </c>
      <c r="R3810" s="8" t="s">
        <v>8359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8317</v>
      </c>
      <c r="R3819" s="8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8317</v>
      </c>
      <c r="R3820" s="8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8317</v>
      </c>
      <c r="R3822" s="8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8317</v>
      </c>
      <c r="R3828" s="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8317</v>
      </c>
      <c r="R3831" s="8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8317</v>
      </c>
      <c r="R3832" s="8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8317</v>
      </c>
      <c r="R3835" s="8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8317</v>
      </c>
      <c r="R3837" s="8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8317</v>
      </c>
      <c r="R3840" s="8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8317</v>
      </c>
      <c r="R3841" s="8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SUM(E3843/D3843)</f>
        <v>8.72E-2</v>
      </c>
      <c r="P3843" s="6">
        <f t="shared" ref="P3843:P3906" si="241">SUM(E3843/L3843)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8317</v>
      </c>
      <c r="R3848" s="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8317</v>
      </c>
      <c r="R3852" s="8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8317</v>
      </c>
      <c r="R3853" s="8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8317</v>
      </c>
      <c r="R3854" s="8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8317</v>
      </c>
      <c r="R3855" s="8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8317</v>
      </c>
      <c r="R3856" s="8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8317</v>
      </c>
      <c r="R3857" s="8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8317</v>
      </c>
      <c r="R3858" s="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8317</v>
      </c>
      <c r="R3859" s="8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8317</v>
      </c>
      <c r="R3860" s="8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8317</v>
      </c>
      <c r="R3861" s="8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8317</v>
      </c>
      <c r="R3863" s="8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8317</v>
      </c>
      <c r="R3864" s="8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8317</v>
      </c>
      <c r="R3865" s="8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8317</v>
      </c>
      <c r="R3866" s="8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8317</v>
      </c>
      <c r="R3868" s="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8317</v>
      </c>
      <c r="R3869" s="8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8317</v>
      </c>
      <c r="R3870" s="8" t="s">
        <v>8318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8317</v>
      </c>
      <c r="R3872" s="8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8317</v>
      </c>
      <c r="R3874" s="8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8317</v>
      </c>
      <c r="R3875" s="8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8317</v>
      </c>
      <c r="R3876" s="8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8317</v>
      </c>
      <c r="R3877" s="8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8317</v>
      </c>
      <c r="R3880" s="8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8317</v>
      </c>
      <c r="R3881" s="8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8317</v>
      </c>
      <c r="R3883" s="8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8317</v>
      </c>
      <c r="R3884" s="8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8317</v>
      </c>
      <c r="R3885" s="8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8317</v>
      </c>
      <c r="R3886" s="8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8317</v>
      </c>
      <c r="R3887" s="8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8317</v>
      </c>
      <c r="R3888" s="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8317</v>
      </c>
      <c r="R3889" s="8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8317</v>
      </c>
      <c r="R3890" s="8" t="s">
        <v>8359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8317</v>
      </c>
      <c r="R3892" s="8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8317</v>
      </c>
      <c r="R3894" s="8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8317</v>
      </c>
      <c r="R3897" s="8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8317</v>
      </c>
      <c r="R3898" s="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8317</v>
      </c>
      <c r="R3899" s="8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8317</v>
      </c>
      <c r="R3900" s="8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8317</v>
      </c>
      <c r="R3901" s="8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8317</v>
      </c>
      <c r="R3902" s="8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8317</v>
      </c>
      <c r="R3903" s="8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8317</v>
      </c>
      <c r="R3905" s="8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8317</v>
      </c>
      <c r="R3906" s="8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SUM(E3907/D3907)</f>
        <v>0.11533333333333333</v>
      </c>
      <c r="P3907" s="6">
        <f t="shared" ref="P3907:P3970" si="245">SUM(E3907/L3907)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8317</v>
      </c>
      <c r="R3908" s="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8317</v>
      </c>
      <c r="R3909" s="8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8317</v>
      </c>
      <c r="R3910" s="8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8317</v>
      </c>
      <c r="R3911" s="8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8317</v>
      </c>
      <c r="R3914" s="8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8317</v>
      </c>
      <c r="R3917" s="8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8317</v>
      </c>
      <c r="R3918" s="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8317</v>
      </c>
      <c r="R3919" s="8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8317</v>
      </c>
      <c r="R3920" s="8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8317</v>
      </c>
      <c r="R3921" s="8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8317</v>
      </c>
      <c r="R3922" s="8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8317</v>
      </c>
      <c r="R3923" s="8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8317</v>
      </c>
      <c r="R3926" s="8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8317</v>
      </c>
      <c r="R3927" s="8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8317</v>
      </c>
      <c r="R3928" s="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8317</v>
      </c>
      <c r="R3929" s="8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8317</v>
      </c>
      <c r="R3930" s="8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8317</v>
      </c>
      <c r="R3932" s="8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8317</v>
      </c>
      <c r="R3933" s="8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8317</v>
      </c>
      <c r="R3934" s="8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8317</v>
      </c>
      <c r="R3938" s="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8317</v>
      </c>
      <c r="R3939" s="8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8317</v>
      </c>
      <c r="R3941" s="8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8317</v>
      </c>
      <c r="R3942" s="8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8317</v>
      </c>
      <c r="R3943" s="8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8317</v>
      </c>
      <c r="R3944" s="8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8317</v>
      </c>
      <c r="R3946" s="8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8317</v>
      </c>
      <c r="R3947" s="8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8317</v>
      </c>
      <c r="R3948" s="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8317</v>
      </c>
      <c r="R3949" s="8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8317</v>
      </c>
      <c r="R3950" s="8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8317</v>
      </c>
      <c r="R3951" s="8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8317</v>
      </c>
      <c r="R3952" s="8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8317</v>
      </c>
      <c r="R3953" s="8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8317</v>
      </c>
      <c r="R3954" s="8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8317</v>
      </c>
      <c r="R3955" s="8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8317</v>
      </c>
      <c r="R3956" s="8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8317</v>
      </c>
      <c r="R3957" s="8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8317</v>
      </c>
      <c r="R3958" s="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8317</v>
      </c>
      <c r="R3959" s="8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8317</v>
      </c>
      <c r="R3960" s="8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8317</v>
      </c>
      <c r="R3962" s="8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8317</v>
      </c>
      <c r="R3963" s="8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8317</v>
      </c>
      <c r="R3964" s="8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8317</v>
      </c>
      <c r="R3965" s="8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8317</v>
      </c>
      <c r="R3966" s="8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8317</v>
      </c>
      <c r="R3967" s="8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8317</v>
      </c>
      <c r="R3968" s="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8317</v>
      </c>
      <c r="R3969" s="8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SUM(E3971/D3971)</f>
        <v>7.4690265486725665E-2</v>
      </c>
      <c r="P3971" s="6">
        <f t="shared" ref="P3971:P4034" si="249">SUM(E3971/L3971)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8317</v>
      </c>
      <c r="R3972" s="8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8317</v>
      </c>
      <c r="R3974" s="8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8317</v>
      </c>
      <c r="R3977" s="8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8317</v>
      </c>
      <c r="R3978" s="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8317</v>
      </c>
      <c r="R3979" s="8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8317</v>
      </c>
      <c r="R3980" s="8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8317</v>
      </c>
      <c r="R3983" s="8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8317</v>
      </c>
      <c r="R3984" s="8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8317</v>
      </c>
      <c r="R3986" s="8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8317</v>
      </c>
      <c r="R3990" s="8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8317</v>
      </c>
      <c r="R3991" s="8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8317</v>
      </c>
      <c r="R3992" s="8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8317</v>
      </c>
      <c r="R3993" s="8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8317</v>
      </c>
      <c r="R3995" s="8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8317</v>
      </c>
      <c r="R3996" s="8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8317</v>
      </c>
      <c r="R3997" s="8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8317</v>
      </c>
      <c r="R3999" s="8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8317</v>
      </c>
      <c r="R4002" s="8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8317</v>
      </c>
      <c r="R4004" s="8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8317</v>
      </c>
      <c r="R4005" s="8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8317</v>
      </c>
      <c r="R4006" s="8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8317</v>
      </c>
      <c r="R4007" s="8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8317</v>
      </c>
      <c r="R4008" s="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8317</v>
      </c>
      <c r="R4009" s="8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8317</v>
      </c>
      <c r="R4010" s="8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8317</v>
      </c>
      <c r="R4011" s="8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8317</v>
      </c>
      <c r="R4013" s="8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8317</v>
      </c>
      <c r="R4014" s="8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8317</v>
      </c>
      <c r="R4015" s="8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8317</v>
      </c>
      <c r="R4016" s="8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8317</v>
      </c>
      <c r="R4017" s="8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8317</v>
      </c>
      <c r="R4018" s="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8317</v>
      </c>
      <c r="R4019" s="8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8317</v>
      </c>
      <c r="R4020" s="8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8317</v>
      </c>
      <c r="R4021" s="8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8317</v>
      </c>
      <c r="R4023" s="8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8317</v>
      </c>
      <c r="R4025" s="8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8317</v>
      </c>
      <c r="R4026" s="8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8317</v>
      </c>
      <c r="R4027" s="8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8317</v>
      </c>
      <c r="R4028" s="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8317</v>
      </c>
      <c r="R4030" s="8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8317</v>
      </c>
      <c r="R4031" s="8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8317</v>
      </c>
      <c r="R4033" s="8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8317</v>
      </c>
      <c r="R4034" s="8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SUM(E4035/D4035)</f>
        <v>0.25698702928870293</v>
      </c>
      <c r="P4035" s="6">
        <f t="shared" ref="P4035:P4098" si="253">SUM(E4035/L4035)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8317</v>
      </c>
      <c r="R4036" s="8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8317</v>
      </c>
      <c r="R4037" s="8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8317</v>
      </c>
      <c r="R4039" s="8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8317</v>
      </c>
      <c r="R4040" s="8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8317</v>
      </c>
      <c r="R4041" s="8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8317</v>
      </c>
      <c r="R4042" s="8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8317</v>
      </c>
      <c r="R4043" s="8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8317</v>
      </c>
      <c r="R4044" s="8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8317</v>
      </c>
      <c r="R4045" s="8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8317</v>
      </c>
      <c r="R4046" s="8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8317</v>
      </c>
      <c r="R4047" s="8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8317</v>
      </c>
      <c r="R4049" s="8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8317</v>
      </c>
      <c r="R4051" s="8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8317</v>
      </c>
      <c r="R4052" s="8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8317</v>
      </c>
      <c r="R4053" s="8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8317</v>
      </c>
      <c r="R4055" s="8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8317</v>
      </c>
      <c r="R4056" s="8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8317</v>
      </c>
      <c r="R4060" s="8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8317</v>
      </c>
      <c r="R4062" s="8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8317</v>
      </c>
      <c r="R4063" s="8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8317</v>
      </c>
      <c r="R4065" s="8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8317</v>
      </c>
      <c r="R4067" s="8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8317</v>
      </c>
      <c r="R4068" s="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8317</v>
      </c>
      <c r="R4072" s="8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8317</v>
      </c>
      <c r="R4073" s="8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8317</v>
      </c>
      <c r="R4074" s="8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8317</v>
      </c>
      <c r="R4075" s="8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8317</v>
      </c>
      <c r="R4076" s="8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8317</v>
      </c>
      <c r="R4078" s="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8317</v>
      </c>
      <c r="R4079" s="8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8317</v>
      </c>
      <c r="R4080" s="8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8317</v>
      </c>
      <c r="R4081" s="8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8317</v>
      </c>
      <c r="R4082" s="8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8317</v>
      </c>
      <c r="R4084" s="8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8317</v>
      </c>
      <c r="R4085" s="8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8317</v>
      </c>
      <c r="R4086" s="8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8317</v>
      </c>
      <c r="R4087" s="8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8317</v>
      </c>
      <c r="R4088" s="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8317</v>
      </c>
      <c r="R4089" s="8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8317</v>
      </c>
      <c r="R4090" s="8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8317</v>
      </c>
      <c r="R4091" s="8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8317</v>
      </c>
      <c r="R4093" s="8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8317</v>
      </c>
      <c r="R4094" s="8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8317</v>
      </c>
      <c r="R4095" s="8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8317</v>
      </c>
      <c r="R4096" s="8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8317</v>
      </c>
      <c r="R4097" s="8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8317</v>
      </c>
      <c r="R4098" s="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SUM(E4099/D4099)</f>
        <v>0</v>
      </c>
      <c r="P4099" s="6" t="e">
        <f t="shared" ref="P4099:P4115" si="257">SUM(E4099/L4099)</f>
        <v>#DIV/0!</v>
      </c>
      <c r="Q4099" s="8" t="s">
        <v>8317</v>
      </c>
      <c r="R4099" s="8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8317</v>
      </c>
      <c r="R4100" s="8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8317</v>
      </c>
      <c r="R4101" s="8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8317</v>
      </c>
      <c r="R4102" s="8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8317</v>
      </c>
      <c r="R4103" s="8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8317</v>
      </c>
      <c r="R4109" s="8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8317</v>
      </c>
      <c r="R4110" s="8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8317</v>
      </c>
      <c r="R4111" s="8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8317</v>
      </c>
      <c r="R4114" s="8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8317</v>
      </c>
      <c r="R4115" s="8" t="s">
        <v>8318</v>
      </c>
      <c r="S4115" s="12">
        <f t="shared" si="258"/>
        <v>42358.364849537036</v>
      </c>
      <c r="T4115" s="12">
        <f t="shared" si="259"/>
        <v>42377.06527777778</v>
      </c>
    </row>
    <row r="4116" spans="1:20" hidden="1" x14ac:dyDescent="0.55000000000000004">
      <c r="Q4116" s="8" t="s">
        <v>8317</v>
      </c>
      <c r="R4116" s="8" t="s">
        <v>8318</v>
      </c>
      <c r="T4116"/>
    </row>
  </sheetData>
  <autoFilter ref="A1:R4116" xr:uid="{0C85DE21-BAF7-44A8-A54B-0EB853AFA9F2}">
    <filterColumn colId="5">
      <customFilters>
        <customFilter operator="notEqual" val=" "/>
      </customFilters>
    </filterColumn>
  </autoFilter>
  <conditionalFormatting sqref="F1:F1048576">
    <cfRule type="containsText" dxfId="10" priority="8" operator="containsText" text="successful">
      <formula>NOT(ISERROR(SEARCH("successful",F1)))</formula>
    </cfRule>
    <cfRule type="containsText" dxfId="9" priority="7" operator="containsText" text="failed">
      <formula>NOT(ISERROR(SEARCH("failed",F1)))</formula>
    </cfRule>
    <cfRule type="containsText" dxfId="8" priority="6" operator="containsText" text="canceled">
      <formula>NOT(ISERROR(SEARCH("canceled",F1)))</formula>
    </cfRule>
    <cfRule type="containsText" dxfId="7" priority="5" operator="containsText" text="live">
      <formula>NOT(ISERROR(SEARCH("live",F1)))</formula>
    </cfRule>
    <cfRule type="containsText" dxfId="6" priority="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15AE6-66ED-4D53-A121-DB2F10C7ADEB}">
  <sheetPr codeName="Sheet2"/>
  <dimension ref="A1:F14"/>
  <sheetViews>
    <sheetView workbookViewId="0">
      <selection activeCell="F21" sqref="F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9" t="s">
        <v>8223</v>
      </c>
      <c r="B1" t="s">
        <v>8360</v>
      </c>
    </row>
    <row r="3" spans="1:6" x14ac:dyDescent="0.55000000000000004">
      <c r="A3" s="9" t="s">
        <v>8364</v>
      </c>
      <c r="B3" s="9" t="s">
        <v>8361</v>
      </c>
    </row>
    <row r="4" spans="1:6" x14ac:dyDescent="0.55000000000000004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10" t="s">
        <v>8310</v>
      </c>
      <c r="B5" s="11">
        <v>40</v>
      </c>
      <c r="C5" s="11">
        <v>180</v>
      </c>
      <c r="D5" s="11"/>
      <c r="E5" s="11">
        <v>301</v>
      </c>
      <c r="F5" s="11">
        <v>521</v>
      </c>
    </row>
    <row r="6" spans="1:6" x14ac:dyDescent="0.55000000000000004">
      <c r="A6" s="10" t="s">
        <v>8336</v>
      </c>
      <c r="B6" s="11">
        <v>20</v>
      </c>
      <c r="C6" s="11">
        <v>136</v>
      </c>
      <c r="D6" s="11">
        <v>6</v>
      </c>
      <c r="E6" s="11">
        <v>38</v>
      </c>
      <c r="F6" s="11">
        <v>200</v>
      </c>
    </row>
    <row r="7" spans="1:6" x14ac:dyDescent="0.55000000000000004">
      <c r="A7" s="10" t="s">
        <v>8333</v>
      </c>
      <c r="B7" s="11"/>
      <c r="C7" s="11">
        <v>138</v>
      </c>
      <c r="D7" s="11"/>
      <c r="E7" s="11">
        <v>82</v>
      </c>
      <c r="F7" s="11">
        <v>220</v>
      </c>
    </row>
    <row r="8" spans="1:6" x14ac:dyDescent="0.55000000000000004">
      <c r="A8" s="10" t="s">
        <v>8331</v>
      </c>
      <c r="B8" s="11">
        <v>23</v>
      </c>
      <c r="C8" s="11">
        <v>1</v>
      </c>
      <c r="D8" s="11"/>
      <c r="E8" s="11"/>
      <c r="F8" s="11">
        <v>24</v>
      </c>
    </row>
    <row r="9" spans="1:6" x14ac:dyDescent="0.55000000000000004">
      <c r="A9" s="10" t="s">
        <v>8325</v>
      </c>
      <c r="B9" s="11">
        <v>21</v>
      </c>
      <c r="C9" s="11">
        <v>126</v>
      </c>
      <c r="D9" s="11">
        <v>21</v>
      </c>
      <c r="E9" s="11">
        <v>532</v>
      </c>
      <c r="F9" s="11">
        <v>700</v>
      </c>
    </row>
    <row r="10" spans="1:6" x14ac:dyDescent="0.55000000000000004">
      <c r="A10" s="10" t="s">
        <v>8338</v>
      </c>
      <c r="B10" s="11">
        <v>2</v>
      </c>
      <c r="C10" s="11">
        <v>115</v>
      </c>
      <c r="D10" s="11"/>
      <c r="E10" s="11">
        <v>103</v>
      </c>
      <c r="F10" s="11">
        <v>220</v>
      </c>
    </row>
    <row r="11" spans="1:6" x14ac:dyDescent="0.55000000000000004">
      <c r="A11" s="10" t="s">
        <v>8322</v>
      </c>
      <c r="B11" s="11">
        <v>29</v>
      </c>
      <c r="C11" s="11">
        <v>126</v>
      </c>
      <c r="D11" s="11"/>
      <c r="E11" s="11">
        <v>82</v>
      </c>
      <c r="F11" s="11">
        <v>237</v>
      </c>
    </row>
    <row r="12" spans="1:6" x14ac:dyDescent="0.55000000000000004">
      <c r="A12" s="10" t="s">
        <v>8319</v>
      </c>
      <c r="B12" s="11">
        <v>176</v>
      </c>
      <c r="C12" s="11">
        <v>214</v>
      </c>
      <c r="D12" s="11"/>
      <c r="E12" s="11">
        <v>210</v>
      </c>
      <c r="F12" s="11">
        <v>600</v>
      </c>
    </row>
    <row r="13" spans="1:6" x14ac:dyDescent="0.55000000000000004">
      <c r="A13" s="10" t="s">
        <v>8317</v>
      </c>
      <c r="B13" s="11">
        <v>38</v>
      </c>
      <c r="C13" s="11">
        <v>494</v>
      </c>
      <c r="D13" s="11">
        <v>23</v>
      </c>
      <c r="E13" s="11">
        <v>837</v>
      </c>
      <c r="F13" s="11">
        <v>1392</v>
      </c>
    </row>
    <row r="14" spans="1:6" x14ac:dyDescent="0.55000000000000004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7E38-FF0A-4455-A305-0EC717E62D0A}">
  <sheetPr codeName="Sheet3"/>
  <dimension ref="A1:F47"/>
  <sheetViews>
    <sheetView tabSelected="1" workbookViewId="0">
      <selection activeCell="E3" sqref="E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9" t="s">
        <v>8223</v>
      </c>
      <c r="B1" t="s">
        <v>8360</v>
      </c>
    </row>
    <row r="2" spans="1:6" x14ac:dyDescent="0.55000000000000004">
      <c r="A2" s="9" t="s">
        <v>8308</v>
      </c>
      <c r="B2" t="s">
        <v>8360</v>
      </c>
    </row>
    <row r="4" spans="1:6" x14ac:dyDescent="0.55000000000000004">
      <c r="A4" s="9" t="s">
        <v>8364</v>
      </c>
      <c r="B4" s="9" t="s">
        <v>8361</v>
      </c>
    </row>
    <row r="5" spans="1:6" x14ac:dyDescent="0.55000000000000004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0" t="s">
        <v>8316</v>
      </c>
      <c r="B6" s="11"/>
      <c r="C6" s="11">
        <v>99</v>
      </c>
      <c r="D6" s="11"/>
      <c r="E6" s="11">
        <v>1</v>
      </c>
      <c r="F6" s="11">
        <v>100</v>
      </c>
    </row>
    <row r="7" spans="1:6" x14ac:dyDescent="0.55000000000000004">
      <c r="A7" s="10" t="s">
        <v>8344</v>
      </c>
      <c r="B7" s="11">
        <v>19</v>
      </c>
      <c r="C7" s="11">
        <v>1</v>
      </c>
      <c r="D7" s="11"/>
      <c r="E7" s="11"/>
      <c r="F7" s="11">
        <v>20</v>
      </c>
    </row>
    <row r="8" spans="1:6" x14ac:dyDescent="0.55000000000000004">
      <c r="A8" s="10" t="s">
        <v>8332</v>
      </c>
      <c r="B8" s="11">
        <v>23</v>
      </c>
      <c r="C8" s="11">
        <v>1</v>
      </c>
      <c r="D8" s="11"/>
      <c r="E8" s="11"/>
      <c r="F8" s="11">
        <v>24</v>
      </c>
    </row>
    <row r="9" spans="1:6" x14ac:dyDescent="0.55000000000000004">
      <c r="A9" s="10" t="s">
        <v>8358</v>
      </c>
      <c r="B9" s="11"/>
      <c r="C9" s="11">
        <v>39</v>
      </c>
      <c r="D9" s="11"/>
      <c r="E9" s="11">
        <v>1</v>
      </c>
      <c r="F9" s="11">
        <v>40</v>
      </c>
    </row>
    <row r="10" spans="1:6" x14ac:dyDescent="0.55000000000000004">
      <c r="A10" s="10" t="s">
        <v>8354</v>
      </c>
      <c r="B10" s="11">
        <v>1</v>
      </c>
      <c r="C10" s="11"/>
      <c r="D10" s="11"/>
      <c r="E10" s="11">
        <v>39</v>
      </c>
      <c r="F10" s="11">
        <v>40</v>
      </c>
    </row>
    <row r="11" spans="1:6" x14ac:dyDescent="0.55000000000000004">
      <c r="A11" s="10" t="s">
        <v>8315</v>
      </c>
      <c r="B11" s="11"/>
      <c r="C11" s="11">
        <v>1</v>
      </c>
      <c r="D11" s="11"/>
      <c r="E11" s="11">
        <v>179</v>
      </c>
      <c r="F11" s="11">
        <v>180</v>
      </c>
    </row>
    <row r="12" spans="1:6" x14ac:dyDescent="0.55000000000000004">
      <c r="A12" s="10" t="s">
        <v>8314</v>
      </c>
      <c r="B12" s="11"/>
      <c r="C12" s="11">
        <v>79</v>
      </c>
      <c r="D12" s="11"/>
      <c r="E12" s="11">
        <v>1</v>
      </c>
      <c r="F12" s="11">
        <v>80</v>
      </c>
    </row>
    <row r="13" spans="1:6" x14ac:dyDescent="0.55000000000000004">
      <c r="A13" s="10" t="s">
        <v>8330</v>
      </c>
      <c r="B13" s="11">
        <v>1</v>
      </c>
      <c r="C13" s="11"/>
      <c r="D13" s="11"/>
      <c r="E13" s="11">
        <v>39</v>
      </c>
      <c r="F13" s="11">
        <v>40</v>
      </c>
    </row>
    <row r="14" spans="1:6" x14ac:dyDescent="0.55000000000000004">
      <c r="A14" s="10" t="s">
        <v>8347</v>
      </c>
      <c r="B14" s="11"/>
      <c r="C14" s="11">
        <v>40</v>
      </c>
      <c r="D14" s="11">
        <v>19</v>
      </c>
      <c r="E14" s="11">
        <v>1</v>
      </c>
      <c r="F14" s="11">
        <v>60</v>
      </c>
    </row>
    <row r="15" spans="1:6" x14ac:dyDescent="0.55000000000000004">
      <c r="A15" s="10" t="s">
        <v>8324</v>
      </c>
      <c r="B15" s="11"/>
      <c r="C15" s="11">
        <v>38</v>
      </c>
      <c r="D15" s="11"/>
      <c r="E15" s="11">
        <v>2</v>
      </c>
      <c r="F15" s="11">
        <v>40</v>
      </c>
    </row>
    <row r="16" spans="1:6" x14ac:dyDescent="0.55000000000000004">
      <c r="A16" s="10" t="s">
        <v>8337</v>
      </c>
      <c r="B16" s="11">
        <v>19</v>
      </c>
      <c r="C16" s="11">
        <v>117</v>
      </c>
      <c r="D16" s="11">
        <v>1</v>
      </c>
      <c r="E16" s="11">
        <v>3</v>
      </c>
      <c r="F16" s="11">
        <v>140</v>
      </c>
    </row>
    <row r="17" spans="1:6" x14ac:dyDescent="0.55000000000000004">
      <c r="A17" s="10" t="s">
        <v>8348</v>
      </c>
      <c r="B17" s="11"/>
      <c r="C17" s="11">
        <v>19</v>
      </c>
      <c r="D17" s="11"/>
      <c r="E17" s="11">
        <v>1</v>
      </c>
      <c r="F17" s="11">
        <v>20</v>
      </c>
    </row>
    <row r="18" spans="1:6" x14ac:dyDescent="0.55000000000000004">
      <c r="A18" s="10" t="s">
        <v>8349</v>
      </c>
      <c r="B18" s="11"/>
      <c r="C18" s="11">
        <v>2</v>
      </c>
      <c r="D18" s="11"/>
      <c r="E18" s="11">
        <v>138</v>
      </c>
      <c r="F18" s="11">
        <v>140</v>
      </c>
    </row>
    <row r="19" spans="1:6" x14ac:dyDescent="0.55000000000000004">
      <c r="A19" s="10" t="s">
        <v>8329</v>
      </c>
      <c r="B19" s="11"/>
      <c r="C19" s="11">
        <v>23</v>
      </c>
      <c r="D19" s="11">
        <v>1</v>
      </c>
      <c r="E19" s="11">
        <v>136</v>
      </c>
      <c r="F19" s="11">
        <v>160</v>
      </c>
    </row>
    <row r="20" spans="1:6" x14ac:dyDescent="0.55000000000000004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8356</v>
      </c>
      <c r="B21" s="11"/>
      <c r="C21" s="11">
        <v>12</v>
      </c>
      <c r="D21" s="11"/>
      <c r="E21" s="11">
        <v>8</v>
      </c>
      <c r="F21" s="11">
        <v>20</v>
      </c>
    </row>
    <row r="22" spans="1:6" x14ac:dyDescent="0.55000000000000004">
      <c r="A22" s="10" t="s">
        <v>8327</v>
      </c>
      <c r="B22" s="11"/>
      <c r="C22" s="11">
        <v>1</v>
      </c>
      <c r="D22" s="11"/>
      <c r="E22" s="11">
        <v>19</v>
      </c>
      <c r="F22" s="11">
        <v>20</v>
      </c>
    </row>
    <row r="23" spans="1:6" x14ac:dyDescent="0.55000000000000004">
      <c r="A23" s="10" t="s">
        <v>8335</v>
      </c>
      <c r="B23" s="11"/>
      <c r="C23" s="11">
        <v>39</v>
      </c>
      <c r="D23" s="11"/>
      <c r="E23" s="11">
        <v>1</v>
      </c>
      <c r="F23" s="11">
        <v>40</v>
      </c>
    </row>
    <row r="24" spans="1:6" x14ac:dyDescent="0.55000000000000004">
      <c r="A24" s="10" t="s">
        <v>8359</v>
      </c>
      <c r="B24" s="11">
        <v>19</v>
      </c>
      <c r="C24" s="11">
        <v>60</v>
      </c>
      <c r="D24" s="11"/>
      <c r="E24" s="11">
        <v>61</v>
      </c>
      <c r="F24" s="11">
        <v>140</v>
      </c>
    </row>
    <row r="25" spans="1:6" x14ac:dyDescent="0.55000000000000004">
      <c r="A25" s="10" t="s">
        <v>8343</v>
      </c>
      <c r="B25" s="11">
        <v>1</v>
      </c>
      <c r="C25" s="11">
        <v>19</v>
      </c>
      <c r="D25" s="11"/>
      <c r="E25" s="11"/>
      <c r="F25" s="11">
        <v>20</v>
      </c>
    </row>
    <row r="26" spans="1:6" x14ac:dyDescent="0.55000000000000004">
      <c r="A26" s="10" t="s">
        <v>8323</v>
      </c>
      <c r="B26" s="11"/>
      <c r="C26" s="11">
        <v>1</v>
      </c>
      <c r="D26" s="11"/>
      <c r="E26" s="11">
        <v>59</v>
      </c>
      <c r="F26" s="11">
        <v>60</v>
      </c>
    </row>
    <row r="27" spans="1:6" x14ac:dyDescent="0.55000000000000004">
      <c r="A27" s="10" t="s">
        <v>8350</v>
      </c>
      <c r="B27" s="11"/>
      <c r="C27" s="11">
        <v>19</v>
      </c>
      <c r="D27" s="11"/>
      <c r="E27" s="11">
        <v>1</v>
      </c>
      <c r="F27" s="11">
        <v>20</v>
      </c>
    </row>
    <row r="28" spans="1:6" x14ac:dyDescent="0.55000000000000004">
      <c r="A28" s="10" t="s">
        <v>8339</v>
      </c>
      <c r="B28" s="11">
        <v>1</v>
      </c>
      <c r="C28" s="11">
        <v>58</v>
      </c>
      <c r="D28" s="11"/>
      <c r="E28" s="11">
        <v>101</v>
      </c>
      <c r="F28" s="11">
        <v>160</v>
      </c>
    </row>
    <row r="29" spans="1:6" x14ac:dyDescent="0.55000000000000004">
      <c r="A29" s="10" t="s">
        <v>8345</v>
      </c>
      <c r="B29" s="11"/>
      <c r="C29" s="11">
        <v>19</v>
      </c>
      <c r="D29" s="11"/>
      <c r="E29" s="11">
        <v>1</v>
      </c>
      <c r="F29" s="11">
        <v>20</v>
      </c>
    </row>
    <row r="30" spans="1:6" x14ac:dyDescent="0.55000000000000004">
      <c r="A30" s="10" t="s">
        <v>8318</v>
      </c>
      <c r="B30" s="11">
        <v>2</v>
      </c>
      <c r="C30" s="11">
        <v>355</v>
      </c>
      <c r="D30" s="11">
        <v>18</v>
      </c>
      <c r="E30" s="11">
        <v>690</v>
      </c>
      <c r="F30" s="11">
        <v>1065</v>
      </c>
    </row>
    <row r="31" spans="1:6" x14ac:dyDescent="0.55000000000000004">
      <c r="A31" s="10" t="s">
        <v>8346</v>
      </c>
      <c r="B31" s="11"/>
      <c r="C31" s="11"/>
      <c r="D31" s="11">
        <v>1</v>
      </c>
      <c r="E31" s="11">
        <v>39</v>
      </c>
      <c r="F31" s="11">
        <v>40</v>
      </c>
    </row>
    <row r="32" spans="1:6" x14ac:dyDescent="0.55000000000000004">
      <c r="A32" s="10" t="s">
        <v>8342</v>
      </c>
      <c r="B32" s="11"/>
      <c r="C32" s="11">
        <v>1</v>
      </c>
      <c r="D32" s="11"/>
      <c r="E32" s="11">
        <v>19</v>
      </c>
      <c r="F32" s="11">
        <v>20</v>
      </c>
    </row>
    <row r="33" spans="1:6" x14ac:dyDescent="0.55000000000000004">
      <c r="A33" s="10" t="s">
        <v>8353</v>
      </c>
      <c r="B33" s="11"/>
      <c r="C33" s="11">
        <v>19</v>
      </c>
      <c r="D33" s="11"/>
      <c r="E33" s="11">
        <v>1</v>
      </c>
      <c r="F33" s="11">
        <v>20</v>
      </c>
    </row>
    <row r="34" spans="1:6" x14ac:dyDescent="0.55000000000000004">
      <c r="A34" s="10" t="s">
        <v>8326</v>
      </c>
      <c r="B34" s="11"/>
      <c r="C34" s="11">
        <v>2</v>
      </c>
      <c r="D34" s="11"/>
      <c r="E34" s="11">
        <v>258</v>
      </c>
      <c r="F34" s="11">
        <v>260</v>
      </c>
    </row>
    <row r="35" spans="1:6" x14ac:dyDescent="0.55000000000000004">
      <c r="A35" s="10" t="s">
        <v>8313</v>
      </c>
      <c r="B35" s="11">
        <v>39</v>
      </c>
      <c r="C35" s="11">
        <v>1</v>
      </c>
      <c r="D35" s="11"/>
      <c r="E35" s="11"/>
      <c r="F35" s="11">
        <v>40</v>
      </c>
    </row>
    <row r="36" spans="1:6" x14ac:dyDescent="0.55000000000000004">
      <c r="A36" s="10" t="s">
        <v>8312</v>
      </c>
      <c r="B36" s="11">
        <v>1</v>
      </c>
      <c r="C36" s="11"/>
      <c r="D36" s="11"/>
      <c r="E36" s="11">
        <v>59</v>
      </c>
      <c r="F36" s="11">
        <v>60</v>
      </c>
    </row>
    <row r="37" spans="1:6" x14ac:dyDescent="0.55000000000000004">
      <c r="A37" s="10" t="s">
        <v>8352</v>
      </c>
      <c r="B37" s="11">
        <v>1</v>
      </c>
      <c r="C37" s="11"/>
      <c r="D37" s="11">
        <v>5</v>
      </c>
      <c r="E37" s="11">
        <v>34</v>
      </c>
      <c r="F37" s="11">
        <v>40</v>
      </c>
    </row>
    <row r="38" spans="1:6" x14ac:dyDescent="0.55000000000000004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8357</v>
      </c>
      <c r="B39" s="11">
        <v>17</v>
      </c>
      <c r="C39" s="11">
        <v>79</v>
      </c>
      <c r="D39" s="11">
        <v>5</v>
      </c>
      <c r="E39" s="11">
        <v>86</v>
      </c>
      <c r="F39" s="11">
        <v>187</v>
      </c>
    </row>
    <row r="40" spans="1:6" x14ac:dyDescent="0.55000000000000004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8311</v>
      </c>
      <c r="B41" s="11"/>
      <c r="C41" s="11"/>
      <c r="D41" s="11"/>
      <c r="E41" s="11">
        <v>61</v>
      </c>
      <c r="F41" s="11">
        <v>61</v>
      </c>
    </row>
    <row r="42" spans="1:6" x14ac:dyDescent="0.55000000000000004">
      <c r="A42" s="10" t="s">
        <v>8341</v>
      </c>
      <c r="B42" s="11">
        <v>10</v>
      </c>
      <c r="C42" s="11">
        <v>46</v>
      </c>
      <c r="D42" s="11"/>
      <c r="E42" s="11">
        <v>1</v>
      </c>
      <c r="F42" s="11">
        <v>57</v>
      </c>
    </row>
    <row r="43" spans="1:6" x14ac:dyDescent="0.55000000000000004">
      <c r="A43" s="10" t="s">
        <v>8334</v>
      </c>
      <c r="B43" s="11"/>
      <c r="C43" s="11">
        <v>99</v>
      </c>
      <c r="D43" s="11"/>
      <c r="E43" s="11">
        <v>1</v>
      </c>
      <c r="F43" s="11">
        <v>100</v>
      </c>
    </row>
    <row r="44" spans="1:6" x14ac:dyDescent="0.55000000000000004">
      <c r="A44" s="10" t="s">
        <v>8321</v>
      </c>
      <c r="B44" s="11">
        <v>59</v>
      </c>
      <c r="C44" s="11">
        <v>119</v>
      </c>
      <c r="D44" s="11"/>
      <c r="E44" s="11">
        <v>22</v>
      </c>
      <c r="F44" s="11">
        <v>200</v>
      </c>
    </row>
    <row r="45" spans="1:6" x14ac:dyDescent="0.55000000000000004">
      <c r="A45" s="10" t="s">
        <v>8320</v>
      </c>
      <c r="B45" s="11">
        <v>99</v>
      </c>
      <c r="C45" s="11">
        <v>60</v>
      </c>
      <c r="D45" s="11"/>
      <c r="E45" s="11">
        <v>1</v>
      </c>
      <c r="F45" s="11">
        <v>160</v>
      </c>
    </row>
    <row r="46" spans="1:6" x14ac:dyDescent="0.55000000000000004">
      <c r="A46" s="10" t="s">
        <v>8340</v>
      </c>
      <c r="B46" s="11">
        <v>19</v>
      </c>
      <c r="C46" s="11"/>
      <c r="D46" s="11"/>
      <c r="E46" s="11">
        <v>1</v>
      </c>
      <c r="F46" s="11">
        <v>20</v>
      </c>
    </row>
    <row r="47" spans="1:6" x14ac:dyDescent="0.55000000000000004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51F5-6ADA-4B0F-8D67-4ABFAF3B0F0C}">
  <sheetPr codeName="Sheet4"/>
  <dimension ref="A2:E18"/>
  <sheetViews>
    <sheetView workbookViewId="0">
      <selection activeCell="E7" sqref="E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</cols>
  <sheetData>
    <row r="2" spans="1:5" x14ac:dyDescent="0.55000000000000004">
      <c r="A2" s="9" t="s">
        <v>8308</v>
      </c>
      <c r="B2" t="s">
        <v>8360</v>
      </c>
    </row>
    <row r="4" spans="1:5" x14ac:dyDescent="0.55000000000000004">
      <c r="A4" s="9" t="s">
        <v>8364</v>
      </c>
      <c r="B4" s="9" t="s">
        <v>8361</v>
      </c>
    </row>
    <row r="5" spans="1:5" x14ac:dyDescent="0.55000000000000004">
      <c r="A5" s="9" t="s">
        <v>8363</v>
      </c>
      <c r="B5" s="22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0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55000000000000004">
      <c r="A7" s="10" t="s">
        <v>8374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55000000000000004">
      <c r="A8" s="10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55000000000000004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55000000000000004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55000000000000004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10" t="s">
        <v>8362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DC0EE-E92E-4C8A-A70B-D48A3BE6832F}">
  <sheetPr codeName="Sheet5"/>
  <dimension ref="A1:H13"/>
  <sheetViews>
    <sheetView workbookViewId="0">
      <selection activeCell="B21" sqref="B21"/>
    </sheetView>
  </sheetViews>
  <sheetFormatPr defaultRowHeight="14.4" x14ac:dyDescent="0.55000000000000004"/>
  <cols>
    <col min="1" max="1" width="15.26171875" customWidth="1"/>
    <col min="2" max="2" width="16.89453125" customWidth="1"/>
    <col min="3" max="3" width="14.68359375" customWidth="1"/>
    <col min="4" max="4" width="16.3125" customWidth="1"/>
    <col min="5" max="5" width="12.9453125" customWidth="1"/>
    <col min="6" max="6" width="19.20703125" style="19" customWidth="1"/>
    <col min="7" max="7" width="15.83984375" style="19" customWidth="1"/>
    <col min="8" max="8" width="19.41796875" style="5" customWidth="1"/>
  </cols>
  <sheetData>
    <row r="1" spans="1:8" x14ac:dyDescent="0.55000000000000004">
      <c r="A1" s="15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8384</v>
      </c>
      <c r="G1" s="17" t="s">
        <v>8385</v>
      </c>
      <c r="H1" s="20" t="s">
        <v>8386</v>
      </c>
    </row>
    <row r="2" spans="1:8" x14ac:dyDescent="0.55000000000000004">
      <c r="A2" s="14" t="s">
        <v>8398</v>
      </c>
      <c r="B2" s="14">
        <f>COUNTIFS('Kickstarter Info'!F:F,"*successful*",'Kickstarter Info'!D:D,"&lt;1000")</f>
        <v>322</v>
      </c>
      <c r="C2" s="14">
        <f>COUNTIFS('Kickstarter Info'!F:F,"*failed*",'Kickstarter Info'!D:D,"&lt;1000")</f>
        <v>113</v>
      </c>
      <c r="D2" s="14">
        <f>COUNTIFS('Kickstarter Info'!F:F,"*canceled*",'Kickstarter Info'!D:D,"&lt;1000")</f>
        <v>18</v>
      </c>
      <c r="E2" s="14">
        <f>SUM(B2:D2)</f>
        <v>453</v>
      </c>
      <c r="F2" s="18">
        <f>SUM(B2/E2)</f>
        <v>0.71081677704194257</v>
      </c>
      <c r="G2" s="18">
        <f>SUM(C2/E2)</f>
        <v>0.24944812362030905</v>
      </c>
      <c r="H2" s="21">
        <f>SUM(D2/E2)</f>
        <v>3.9735099337748346E-2</v>
      </c>
    </row>
    <row r="3" spans="1:8" x14ac:dyDescent="0.55000000000000004">
      <c r="A3" s="14" t="s">
        <v>8387</v>
      </c>
      <c r="B3" s="14">
        <f>COUNTIFS('Kickstarter Info'!F:F,"*successful*",'Kickstarter Info'!D:D,"&gt;999",'Kickstarter Info'!D:D,"&gt;5000")</f>
        <v>781</v>
      </c>
      <c r="C3" s="14">
        <f>COUNTIFS('Kickstarter Info'!F:F,"*failed*",'Kickstarter Info'!D:D,"&gt;999",'Kickstarter Info'!D:D,"&gt;5000")</f>
        <v>875</v>
      </c>
      <c r="D3" s="14">
        <f>COUNTIFS('Kickstarter Info'!F:F,"*canceled*",'Kickstarter Info'!D:D,"&gt;999",'Kickstarter Info'!D:D,"&gt;5000")</f>
        <v>247</v>
      </c>
      <c r="E3" s="14">
        <f t="shared" ref="E3:E13" si="0">SUM(B3:D3)</f>
        <v>1903</v>
      </c>
      <c r="F3" s="18">
        <f t="shared" ref="F3:F13" si="1">SUM(B3/E3)</f>
        <v>0.41040462427745666</v>
      </c>
      <c r="G3" s="18">
        <f t="shared" ref="G3:G13" si="2">SUM(C3/E3)</f>
        <v>0.45980031529164478</v>
      </c>
      <c r="H3" s="21">
        <f t="shared" ref="H3:H13" si="3">SUM(D3/E3)</f>
        <v>0.12979506043089858</v>
      </c>
    </row>
    <row r="4" spans="1:8" x14ac:dyDescent="0.55000000000000004">
      <c r="A4" s="14" t="s">
        <v>8388</v>
      </c>
      <c r="B4" s="14">
        <f>COUNTIFS('Kickstarter Info'!F:F,"*successful*",'Kickstarter Info'!D:D,"&gt;4999",'Kickstarter Info'!D:D,"&gt;10000")</f>
        <v>447</v>
      </c>
      <c r="C4" s="14">
        <f>COUNTIFS('Kickstarter Info'!F:F,"*failed*",'Kickstarter Info'!D:D,"&gt;4999",'Kickstarter Info'!D:D,"&gt;10000")</f>
        <v>629</v>
      </c>
      <c r="D4" s="14">
        <f>COUNTIFS('Kickstarter Info'!F:F,"*canceled*",'Kickstarter Info'!D:D,"&gt;4999",'Kickstarter Info'!D:D,"&gt;10000")</f>
        <v>191</v>
      </c>
      <c r="E4" s="14">
        <f t="shared" si="0"/>
        <v>1267</v>
      </c>
      <c r="F4" s="18">
        <f t="shared" si="1"/>
        <v>0.35280189423835834</v>
      </c>
      <c r="G4" s="18">
        <f t="shared" si="2"/>
        <v>0.49644830307813731</v>
      </c>
      <c r="H4" s="21">
        <f t="shared" si="3"/>
        <v>0.15074980268350435</v>
      </c>
    </row>
    <row r="5" spans="1:8" x14ac:dyDescent="0.55000000000000004">
      <c r="A5" s="14" t="s">
        <v>8389</v>
      </c>
      <c r="B5" s="14">
        <f>COUNTIFS('Kickstarter Info'!F:F,"*successful*",'Kickstarter Info'!D:D,"&gt;9999",'Kickstarter Info'!D:D,"&gt;15000")</f>
        <v>326</v>
      </c>
      <c r="C5" s="14">
        <f>COUNTIFS('Kickstarter Info'!F:F,"*failed*",'Kickstarter Info'!D:D,"&gt;9999",'Kickstarter Info'!D:D,"&gt;15000")</f>
        <v>512</v>
      </c>
      <c r="D5" s="14">
        <f>COUNTIFS('Kickstarter Info'!F:F,"*canceled*",'Kickstarter Info'!D:D,"&gt;9999",'Kickstarter Info'!D:D,"&gt;15000")</f>
        <v>166</v>
      </c>
      <c r="E5" s="14">
        <f t="shared" si="0"/>
        <v>1004</v>
      </c>
      <c r="F5" s="18">
        <f t="shared" si="1"/>
        <v>0.3247011952191235</v>
      </c>
      <c r="G5" s="18">
        <f t="shared" si="2"/>
        <v>0.50996015936254979</v>
      </c>
      <c r="H5" s="21">
        <f t="shared" si="3"/>
        <v>0.16533864541832669</v>
      </c>
    </row>
    <row r="6" spans="1:8" x14ac:dyDescent="0.55000000000000004">
      <c r="A6" s="14" t="s">
        <v>8390</v>
      </c>
      <c r="B6" s="14">
        <f>COUNTIFS('Kickstarter Info'!F:F,"*successful*",'Kickstarter Info'!D:D,"&gt;14999",'Kickstarter Info'!D:D,"&gt;20000")</f>
        <v>244</v>
      </c>
      <c r="C6" s="14">
        <f>COUNTIFS('Kickstarter Info'!F:F,"*failed*",'Kickstarter Info'!D:D,"&gt;14999",'Kickstarter Info'!D:D,"&gt;20000")</f>
        <v>424</v>
      </c>
      <c r="D6" s="14">
        <f>COUNTIFS('Kickstarter Info'!F:F,"*canceled*",'Kickstarter Info'!D:D,"&gt;14999",'Kickstarter Info'!D:D,"&gt;20000")</f>
        <v>149</v>
      </c>
      <c r="E6" s="14">
        <f t="shared" si="0"/>
        <v>817</v>
      </c>
      <c r="F6" s="18">
        <f t="shared" si="1"/>
        <v>0.29865361077111385</v>
      </c>
      <c r="G6" s="18">
        <f t="shared" si="2"/>
        <v>0.51897184822521425</v>
      </c>
      <c r="H6" s="21">
        <f t="shared" si="3"/>
        <v>0.18237454100367198</v>
      </c>
    </row>
    <row r="7" spans="1:8" x14ac:dyDescent="0.55000000000000004">
      <c r="A7" s="14" t="s">
        <v>8391</v>
      </c>
      <c r="B7" s="14">
        <f>COUNTIFS('Kickstarter Info'!F:F,"*successful*",'Kickstarter Info'!D:D,"&gt;19999",'Kickstarter Info'!D:D,"&gt;25000")</f>
        <v>179</v>
      </c>
      <c r="C7" s="14">
        <f>COUNTIFS('Kickstarter Info'!F:F,"*failed*",'Kickstarter Info'!D:D,"&gt;19999",'Kickstarter Info'!D:D,"&gt;25000")</f>
        <v>359</v>
      </c>
      <c r="D7" s="14">
        <f>COUNTIFS('Kickstarter Info'!F:F,"*canceled*",'Kickstarter Info'!D:D,"&gt;19999",'Kickstarter Info'!D:D,"&gt;25000")</f>
        <v>131</v>
      </c>
      <c r="E7" s="14">
        <f t="shared" si="0"/>
        <v>669</v>
      </c>
      <c r="F7" s="18">
        <f t="shared" si="1"/>
        <v>0.26756352765321373</v>
      </c>
      <c r="G7" s="18">
        <f t="shared" si="2"/>
        <v>0.53662182361733934</v>
      </c>
      <c r="H7" s="21">
        <f t="shared" si="3"/>
        <v>0.19581464872944693</v>
      </c>
    </row>
    <row r="8" spans="1:8" x14ac:dyDescent="0.55000000000000004">
      <c r="A8" s="14" t="s">
        <v>8392</v>
      </c>
      <c r="B8" s="14">
        <f>COUNTIFS('Kickstarter Info'!F:F,"*successful*",'Kickstarter Info'!D:D,"&gt;24999",'Kickstarter Info'!D:D,"&gt;30000")</f>
        <v>145</v>
      </c>
      <c r="C8" s="14">
        <f>COUNTIFS('Kickstarter Info'!F:F,"*failed*",'Kickstarter Info'!D:D,"&gt;24999",'Kickstarter Info'!D:D,"&gt;30000")</f>
        <v>313</v>
      </c>
      <c r="D8" s="14">
        <f>COUNTIFS('Kickstarter Info'!F:F,"*canceled*",'Kickstarter Info'!D:D,"&gt;24999",'Kickstarter Info'!D:D,"&gt;30000")</f>
        <v>118</v>
      </c>
      <c r="E8" s="14">
        <f t="shared" si="0"/>
        <v>576</v>
      </c>
      <c r="F8" s="18">
        <f t="shared" si="1"/>
        <v>0.2517361111111111</v>
      </c>
      <c r="G8" s="18">
        <f t="shared" si="2"/>
        <v>0.54340277777777779</v>
      </c>
      <c r="H8" s="21">
        <f t="shared" si="3"/>
        <v>0.2048611111111111</v>
      </c>
    </row>
    <row r="9" spans="1:8" x14ac:dyDescent="0.55000000000000004">
      <c r="A9" s="14" t="s">
        <v>8393</v>
      </c>
      <c r="B9" s="14">
        <f>COUNTIFS('Kickstarter Info'!F:F,"*successful*",'Kickstarter Info'!D:D,"&gt;29999",'Kickstarter Info'!D:D,"&gt;35000")</f>
        <v>117</v>
      </c>
      <c r="C9" s="14">
        <f>COUNTIFS('Kickstarter Info'!F:F,"*failed*",'Kickstarter Info'!D:D,"&gt;29999",'Kickstarter Info'!D:D,"&gt;35000")</f>
        <v>293</v>
      </c>
      <c r="D9" s="14">
        <f>COUNTIFS('Kickstarter Info'!F:F,"*canceled*",'Kickstarter Info'!D:D,"&gt;29999",'Kickstarter Info'!D:D,"&gt;35000")</f>
        <v>112</v>
      </c>
      <c r="E9" s="14">
        <f t="shared" si="0"/>
        <v>522</v>
      </c>
      <c r="F9" s="18">
        <f t="shared" si="1"/>
        <v>0.22413793103448276</v>
      </c>
      <c r="G9" s="18">
        <f t="shared" si="2"/>
        <v>0.56130268199233713</v>
      </c>
      <c r="H9" s="21">
        <f t="shared" si="3"/>
        <v>0.21455938697318008</v>
      </c>
    </row>
    <row r="10" spans="1:8" x14ac:dyDescent="0.55000000000000004">
      <c r="A10" s="14" t="s">
        <v>8394</v>
      </c>
      <c r="B10" s="14">
        <f>COUNTIFS('Kickstarter Info'!F:F,"*successful*",'Kickstarter Info'!D:D,"&gt;34999",'Kickstarter Info'!D:D,"&gt;40000")</f>
        <v>97</v>
      </c>
      <c r="C10" s="14">
        <f>COUNTIFS('Kickstarter Info'!F:F,"*failed*",'Kickstarter Info'!D:D,"&gt;34999",'Kickstarter Info'!D:D,"&gt;40000")</f>
        <v>272</v>
      </c>
      <c r="D10" s="14">
        <f>COUNTIFS('Kickstarter Info'!F:F,"*canceled*",'Kickstarter Info'!D:D,"&gt;34999",'Kickstarter Info'!D:D,"&gt;40000")</f>
        <v>104</v>
      </c>
      <c r="E10" s="14">
        <f t="shared" si="0"/>
        <v>473</v>
      </c>
      <c r="F10" s="18">
        <f t="shared" si="1"/>
        <v>0.20507399577167018</v>
      </c>
      <c r="G10" s="18">
        <f t="shared" si="2"/>
        <v>0.57505285412262153</v>
      </c>
      <c r="H10" s="21">
        <f t="shared" si="3"/>
        <v>0.21987315010570824</v>
      </c>
    </row>
    <row r="11" spans="1:8" x14ac:dyDescent="0.55000000000000004">
      <c r="A11" s="14" t="s">
        <v>8395</v>
      </c>
      <c r="B11" s="14">
        <f>COUNTIFS('Kickstarter Info'!F:F,"*successful*",'Kickstarter Info'!D:D,"&gt;39999",'Kickstarter Info'!D:D,"&gt;45000")</f>
        <v>89</v>
      </c>
      <c r="C11" s="14">
        <f>COUNTIFS('Kickstarter Info'!F:F,"*failed*",'Kickstarter Info'!D:D,"&gt;39999",'Kickstarter Info'!D:D,"&gt;45000")</f>
        <v>263</v>
      </c>
      <c r="D11" s="14">
        <f>COUNTIFS('Kickstarter Info'!F:F,"*canceled*",'Kickstarter Info'!D:D,"&gt;39999",'Kickstarter Info'!D:D,"&gt;45000")</f>
        <v>102</v>
      </c>
      <c r="E11" s="14">
        <f t="shared" si="0"/>
        <v>454</v>
      </c>
      <c r="F11" s="18">
        <f t="shared" si="1"/>
        <v>0.1960352422907489</v>
      </c>
      <c r="G11" s="18">
        <f t="shared" si="2"/>
        <v>0.57929515418502198</v>
      </c>
      <c r="H11" s="21">
        <f t="shared" si="3"/>
        <v>0.22466960352422907</v>
      </c>
    </row>
    <row r="12" spans="1:8" x14ac:dyDescent="0.55000000000000004">
      <c r="A12" s="14" t="s">
        <v>8396</v>
      </c>
      <c r="B12" s="14">
        <f>COUNTIFS('Kickstarter Info'!F:F,"*successful*",'Kickstarter Info'!D:D,"&gt;44999",'Kickstarter Info'!D:D,"&gt;50000")</f>
        <v>55</v>
      </c>
      <c r="C12" s="14">
        <f>COUNTIFS('Kickstarter Info'!F:F,"*failed*",'Kickstarter Info'!D:D,"&gt;44999",'Kickstarter Info'!D:D,"&gt;50000")</f>
        <v>198</v>
      </c>
      <c r="D12" s="14">
        <f>COUNTIFS('Kickstarter Info'!F:F,"*canceled*",'Kickstarter Info'!D:D,"&gt;44999",'Kickstarter Info'!D:D,"&gt;50000")</f>
        <v>83</v>
      </c>
      <c r="E12" s="14">
        <f t="shared" si="0"/>
        <v>336</v>
      </c>
      <c r="F12" s="18">
        <f t="shared" si="1"/>
        <v>0.16369047619047619</v>
      </c>
      <c r="G12" s="18">
        <f t="shared" si="2"/>
        <v>0.5892857142857143</v>
      </c>
      <c r="H12" s="21">
        <f t="shared" si="3"/>
        <v>0.24702380952380953</v>
      </c>
    </row>
    <row r="13" spans="1:8" x14ac:dyDescent="0.55000000000000004">
      <c r="A13" s="14" t="s">
        <v>8397</v>
      </c>
      <c r="B13" s="14">
        <f>COUNTIFS('Kickstarter Info'!F:F,"*successful*",'Kickstarter Info'!D:D,"&gt;=50000")</f>
        <v>86</v>
      </c>
      <c r="C13" s="14">
        <f>COUNTIFS('Kickstarter Info'!F:F,"*failed*",'Kickstarter Info'!D:D,"&gt;=50000")</f>
        <v>258</v>
      </c>
      <c r="D13" s="14">
        <f>COUNTIFS('Kickstarter Info'!F:F,"*canceled*",'Kickstarter Info'!D:D,"&gt;=50000")</f>
        <v>100</v>
      </c>
      <c r="E13" s="14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Info</vt:lpstr>
      <vt:lpstr>Pivot Category</vt:lpstr>
      <vt:lpstr>Pivot Sub-Category</vt:lpstr>
      <vt:lpstr>Pivot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TITAN</cp:lastModifiedBy>
  <dcterms:created xsi:type="dcterms:W3CDTF">2017-04-20T15:17:24Z</dcterms:created>
  <dcterms:modified xsi:type="dcterms:W3CDTF">2018-11-28T23:16:14Z</dcterms:modified>
</cp:coreProperties>
</file>