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-16\Desktop\"/>
    </mc:Choice>
  </mc:AlternateContent>
  <xr:revisionPtr revIDLastSave="0" documentId="8_{F3E4DB93-F4E1-4CE1-B4DA-81FFC2FA9513}" xr6:coauthVersionLast="47" xr6:coauthVersionMax="47" xr10:uidLastSave="{00000000-0000-0000-0000-000000000000}"/>
  <bookViews>
    <workbookView xWindow="0" yWindow="0" windowWidth="19170" windowHeight="7470" tabRatio="601" firstSheet="1" activeTab="1" xr2:uid="{00000000-000D-0000-FFFF-FFFF00000000}"/>
  </bookViews>
  <sheets>
    <sheet name="IF Function" sheetId="4" r:id="rId1"/>
    <sheet name="Dates_Time" sheetId="14" r:id="rId2"/>
    <sheet name="VLOOKUP" sheetId="1" r:id="rId3"/>
    <sheet name="VLOOKUP RANGE" sheetId="37" r:id="rId4"/>
    <sheet name="HLOOKUP" sheetId="3" r:id="rId5"/>
    <sheet name="Database Functions" sheetId="31" r:id="rId6"/>
    <sheet name="Text Functions" sheetId="38" r:id="rId7"/>
    <sheet name="PMT Data Table" sheetId="13" r:id="rId8"/>
    <sheet name="Solver Basic" sheetId="40" r:id="rId9"/>
    <sheet name="SOLVER2" sheetId="7" r:id="rId10"/>
    <sheet name="Scenarios" sheetId="8" r:id="rId11"/>
    <sheet name="Connecticut" sheetId="32" r:id="rId12"/>
    <sheet name="Maine" sheetId="33" r:id="rId13"/>
    <sheet name="New Hampshire" sheetId="34" r:id="rId14"/>
    <sheet name="Summary" sheetId="36" r:id="rId15"/>
    <sheet name="Albertson" sheetId="42" r:id="rId16"/>
    <sheet name="Patel" sheetId="43" r:id="rId17"/>
    <sheet name="Brenshaw" sheetId="44" r:id="rId18"/>
    <sheet name="Consolidated" sheetId="41" r:id="rId19"/>
  </sheets>
  <definedNames>
    <definedName name="_xlnm._FilterDatabase" localSheetId="5" hidden="1">'Database Functions'!$B$4:$G$34</definedName>
    <definedName name="_xlnm._FilterDatabase" localSheetId="2" hidden="1">VLOOKUP!$A$9:$I$46</definedName>
    <definedName name="solver_cvg" localSheetId="8" hidden="1">0.0001</definedName>
    <definedName name="solver_drv" localSheetId="8" hidden="1">1</definedName>
    <definedName name="solver_drv" localSheetId="9" hidden="1">1</definedName>
    <definedName name="solver_est" localSheetId="8" hidden="1">1</definedName>
    <definedName name="solver_est" localSheetId="9" hidden="1">1</definedName>
    <definedName name="solver_itr" localSheetId="8" hidden="1">100</definedName>
    <definedName name="solver_itr" localSheetId="9" hidden="1">100</definedName>
    <definedName name="solver_lhs1" localSheetId="8" hidden="1">'Solver Basic'!$B$8</definedName>
    <definedName name="solver_lhs2" localSheetId="8" hidden="1">'Solver Basic'!$B$7</definedName>
    <definedName name="solver_lhs3" localSheetId="8" hidden="1">'Solver Basic'!$B$6</definedName>
    <definedName name="solver_lhs4" localSheetId="8" hidden="1">'Solver Basic'!$B$7</definedName>
    <definedName name="solver_lhs5" localSheetId="8" hidden="1">'Solver Basic'!$B$8</definedName>
    <definedName name="solver_lhs6" localSheetId="8" hidden="1">'Solver Basic'!$B$8</definedName>
    <definedName name="solver_lin" localSheetId="8" hidden="1">2</definedName>
    <definedName name="solver_lin" localSheetId="9" hidden="1">0</definedName>
    <definedName name="solver_neg" localSheetId="8" hidden="1">2</definedName>
    <definedName name="solver_num" localSheetId="8" hidden="1">0</definedName>
    <definedName name="solver_num" localSheetId="9" hidden="1">0</definedName>
    <definedName name="solver_nwt" localSheetId="8" hidden="1">1</definedName>
    <definedName name="solver_nwt" localSheetId="9" hidden="1">1</definedName>
    <definedName name="solver_pre" localSheetId="8" hidden="1">0.000001</definedName>
    <definedName name="solver_pre" localSheetId="9" hidden="1">0.000001</definedName>
    <definedName name="solver_rel1" localSheetId="8" hidden="1">2</definedName>
    <definedName name="solver_rel2" localSheetId="8" hidden="1">1</definedName>
    <definedName name="solver_rel3" localSheetId="8" hidden="1">3</definedName>
    <definedName name="solver_rel4" localSheetId="8" hidden="1">1</definedName>
    <definedName name="solver_rel5" localSheetId="8" hidden="1">2</definedName>
    <definedName name="solver_rel6" localSheetId="8" hidden="1">2</definedName>
    <definedName name="solver_rhs1" localSheetId="8" hidden="1">350</definedName>
    <definedName name="solver_rhs2" localSheetId="8" hidden="1">80</definedName>
    <definedName name="solver_rhs3" localSheetId="8" hidden="1">50</definedName>
    <definedName name="solver_rhs4" localSheetId="8" hidden="1">80</definedName>
    <definedName name="solver_rhs5" localSheetId="8" hidden="1">350</definedName>
    <definedName name="solver_rhs6" localSheetId="8" hidden="1">350</definedName>
    <definedName name="solver_scl" localSheetId="8" hidden="1">2</definedName>
    <definedName name="solver_scl" localSheetId="9" hidden="1">0</definedName>
    <definedName name="solver_sho" localSheetId="8" hidden="1">2</definedName>
    <definedName name="solver_sho" localSheetId="9" hidden="1">0</definedName>
    <definedName name="solver_tim" localSheetId="8" hidden="1">100</definedName>
    <definedName name="solver_tim" localSheetId="9" hidden="1">100</definedName>
    <definedName name="solver_tol" localSheetId="8" hidden="1">0.05</definedName>
    <definedName name="solver_tol" localSheetId="9" hidden="1">0.05</definedName>
    <definedName name="solver_typ" localSheetId="8" hidden="1">1</definedName>
    <definedName name="solver_typ" localSheetId="9" hidden="1">1</definedName>
    <definedName name="solver_val" localSheetId="8" hidden="1">0</definedName>
    <definedName name="solver_val" localSheetId="9" hidden="1">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3" l="1"/>
  <c r="K8" i="13"/>
  <c r="C8" i="13"/>
  <c r="B18" i="13" l="1"/>
  <c r="C6" i="44" l="1"/>
  <c r="C5" i="44"/>
  <c r="C7" i="43"/>
  <c r="C6" i="43"/>
  <c r="C5" i="43"/>
  <c r="C7" i="42"/>
  <c r="C6" i="42"/>
  <c r="C5" i="42"/>
  <c r="D4" i="40"/>
  <c r="D5" i="40"/>
  <c r="D6" i="40"/>
  <c r="D7" i="40"/>
  <c r="B8" i="40"/>
  <c r="B9" i="32"/>
  <c r="C9" i="32"/>
  <c r="D9" i="32"/>
  <c r="E9" i="32"/>
  <c r="B9" i="33"/>
  <c r="C9" i="33"/>
  <c r="D9" i="33"/>
  <c r="E9" i="33"/>
  <c r="B9" i="34"/>
  <c r="C9" i="34"/>
  <c r="D9" i="34"/>
  <c r="E9" i="34"/>
  <c r="B9" i="36"/>
  <c r="C9" i="36"/>
  <c r="D9" i="36"/>
  <c r="E9" i="36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B9" i="14"/>
  <c r="B8" i="14"/>
  <c r="B7" i="14"/>
  <c r="B6" i="14"/>
  <c r="B5" i="14"/>
  <c r="D7" i="8"/>
  <c r="E7" i="8" s="1"/>
  <c r="D5" i="8"/>
  <c r="E5" i="8" s="1"/>
  <c r="D6" i="8"/>
  <c r="D4" i="8"/>
  <c r="E4" i="8" s="1"/>
  <c r="F4" i="8" s="1"/>
  <c r="C8" i="8"/>
  <c r="H4" i="7"/>
  <c r="H5" i="7"/>
  <c r="H6" i="7"/>
  <c r="C7" i="7"/>
  <c r="D7" i="7"/>
  <c r="E7" i="7"/>
  <c r="B7" i="7"/>
  <c r="H7" i="7" l="1"/>
  <c r="D8" i="8"/>
  <c r="F7" i="8"/>
  <c r="G7" i="8" s="1"/>
  <c r="D8" i="40"/>
  <c r="F5" i="8"/>
  <c r="G5" i="8" s="1"/>
  <c r="G4" i="8"/>
  <c r="E6" i="8"/>
  <c r="E8" i="8" s="1"/>
  <c r="F6" i="8" l="1"/>
  <c r="F8" i="8" s="1"/>
  <c r="G6" i="8" l="1"/>
  <c r="G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10-16 Student</author>
  </authors>
  <commentList>
    <comment ref="I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Department as a whole must have total sales of at least $200,000 AND average $9000 or more per week.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10-16 Student</author>
  </authors>
  <commentList>
    <comment ref="B1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The client is paying per item. Calculate the highest total cost we could sell the treats for. 
</t>
        </r>
        <r>
          <rPr>
            <b/>
            <u/>
            <sz val="9"/>
            <color indexed="81"/>
            <rFont val="Tahoma"/>
            <family val="2"/>
          </rPr>
          <t>Constraints</t>
        </r>
        <r>
          <rPr>
            <sz val="9"/>
            <color indexed="81"/>
            <rFont val="Tahoma"/>
            <family val="2"/>
          </rPr>
          <t xml:space="preserve">
1. We need 400 desserts.
2. At least 50 of each dessert.
3. We cannot make more than 100 brownies.
</t>
        </r>
      </text>
    </comment>
    <comment ref="D1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The client is paying a flat rate for the event. Calculate the lowest cost we can achieve while still meeting the constraints. 
</t>
        </r>
        <r>
          <rPr>
            <b/>
            <u/>
            <sz val="9"/>
            <color indexed="81"/>
            <rFont val="Tahoma"/>
            <family val="2"/>
          </rPr>
          <t>Constraints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1. We need 500 desserts.
2. At least 75 of each dessert.
3. We cannot make more than 150 Cheesecakes.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10-16 Student</author>
  </authors>
  <commentList>
    <comment ref="A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It's never too soon to prepare for the next holiday season. To optimize shipping costs the following constraints must be put in place:
</t>
        </r>
        <r>
          <rPr>
            <b/>
            <u/>
            <sz val="9"/>
            <color indexed="81"/>
            <rFont val="Tahoma"/>
            <family val="2"/>
          </rPr>
          <t>Constraints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Each plant must produce at least 20 units a quarter to justify remaining open.
2. </t>
        </r>
        <r>
          <rPr>
            <b/>
            <sz val="9"/>
            <color indexed="81"/>
            <rFont val="Tahoma"/>
            <family val="2"/>
          </rPr>
          <t>Charlotte</t>
        </r>
        <r>
          <rPr>
            <sz val="9"/>
            <color indexed="81"/>
            <rFont val="Tahoma"/>
            <family val="2"/>
          </rPr>
          <t xml:space="preserve"> has a maximum capacity of 92 units per quarter; </t>
        </r>
        <r>
          <rPr>
            <b/>
            <sz val="9"/>
            <color indexed="81"/>
            <rFont val="Tahoma"/>
            <family val="2"/>
          </rPr>
          <t>Portland:</t>
        </r>
        <r>
          <rPr>
            <sz val="9"/>
            <color indexed="81"/>
            <rFont val="Tahoma"/>
            <family val="2"/>
          </rPr>
          <t xml:space="preserve"> 45 units max; </t>
        </r>
        <r>
          <rPr>
            <b/>
            <sz val="9"/>
            <color indexed="81"/>
            <rFont val="Tahoma"/>
            <family val="2"/>
          </rPr>
          <t>Quebec:</t>
        </r>
        <r>
          <rPr>
            <sz val="9"/>
            <color indexed="81"/>
            <rFont val="Tahoma"/>
            <family val="2"/>
          </rPr>
          <t xml:space="preserve"> 55 units max. 
3. The plant production must equal the requirements of the warehouse, since there is a short shelf-life.
</t>
        </r>
        <r>
          <rPr>
            <b/>
            <sz val="9"/>
            <color indexed="81"/>
            <rFont val="Tahoma"/>
            <family val="2"/>
          </rPr>
          <t xml:space="preserve">What's the lowest possible cost of shipping we can achieve?
</t>
        </r>
      </text>
    </comment>
  </commentList>
</comments>
</file>

<file path=xl/sharedStrings.xml><?xml version="1.0" encoding="utf-8"?>
<sst xmlns="http://schemas.openxmlformats.org/spreadsheetml/2006/main" count="567" uniqueCount="279">
  <si>
    <t>Pear Company Sales - February 2015</t>
  </si>
  <si>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</si>
  <si>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</si>
  <si>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</si>
  <si>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</si>
  <si>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</si>
  <si>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</si>
  <si>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</si>
  <si>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</si>
  <si>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</si>
  <si>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S. Jobs</t>
  </si>
  <si>
    <t>E. Musk</t>
  </si>
  <si>
    <t>W. Buffett</t>
  </si>
  <si>
    <t>M. Mayer</t>
  </si>
  <si>
    <t>S. Sandberg</t>
  </si>
  <si>
    <t>A. Ahrendts</t>
  </si>
  <si>
    <t>Total Sales:</t>
  </si>
  <si>
    <t>Department Bonus of $850 per person</t>
  </si>
  <si>
    <t>Average Sales:</t>
  </si>
  <si>
    <t>Today's Date:</t>
  </si>
  <si>
    <t>Bill Due</t>
  </si>
  <si>
    <t>Days</t>
  </si>
  <si>
    <t>Companies</t>
  </si>
  <si>
    <t>Date:</t>
  </si>
  <si>
    <t>Overdue:</t>
  </si>
  <si>
    <t xml:space="preserve">Pacific Gas &amp; Electric Co. </t>
  </si>
  <si>
    <t>Verizon Wireless</t>
  </si>
  <si>
    <t>Chase Credit Card</t>
  </si>
  <si>
    <t>Comcast</t>
  </si>
  <si>
    <t>Townview Rentals</t>
  </si>
  <si>
    <t>How Old Are You?</t>
  </si>
  <si>
    <t>BIRTHDAY</t>
  </si>
  <si>
    <t>DAYS SINCE BIRTH</t>
  </si>
  <si>
    <t>AGE</t>
  </si>
  <si>
    <t>Employee Lookup</t>
  </si>
  <si>
    <t>Emp ID</t>
  </si>
  <si>
    <t>Last Name</t>
  </si>
  <si>
    <t>First Name</t>
  </si>
  <si>
    <t>Dept</t>
  </si>
  <si>
    <t>Pay Rate</t>
  </si>
  <si>
    <t>Employee Information - Master List</t>
  </si>
  <si>
    <t>E-mail</t>
  </si>
  <si>
    <t>Phone Ext</t>
  </si>
  <si>
    <t>Location</t>
  </si>
  <si>
    <t>Hire Date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</si>
  <si>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</si>
  <si>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</si>
  <si>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</si>
  <si>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</si>
  <si>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</si>
  <si>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</si>
  <si>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</si>
  <si>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</si>
  <si>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</si>
  <si>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</si>
  <si>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</si>
  <si>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</si>
  <si>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</si>
  <si>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</si>
  <si>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</si>
  <si>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</si>
  <si>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</si>
  <si>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</si>
  <si>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</si>
  <si>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</si>
  <si>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</si>
  <si>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</si>
  <si>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</si>
  <si>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</si>
  <si>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</si>
  <si>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</si>
  <si>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</si>
  <si>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</si>
  <si>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</si>
  <si>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</si>
  <si>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</si>
  <si>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</si>
  <si>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</si>
  <si>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</si>
  <si>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</si>
  <si>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</si>
  <si>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</si>
  <si>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</si>
  <si>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</si>
  <si>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</si>
  <si>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</si>
  <si>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</si>
  <si>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</si>
  <si>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</si>
  <si>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</si>
  <si>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</si>
  <si>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</si>
  <si>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</si>
  <si>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</si>
  <si>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</si>
  <si>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</si>
  <si>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</si>
  <si>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</si>
  <si>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</si>
  <si>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</si>
  <si>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Miller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</si>
  <si>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</si>
  <si>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</si>
  <si>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</si>
  <si>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</si>
  <si>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</si>
  <si>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</si>
  <si>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</si>
  <si>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</si>
  <si>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</si>
  <si>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</si>
  <si>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</si>
  <si>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</si>
  <si>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</si>
  <si>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</si>
  <si>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</si>
  <si>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</si>
  <si>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</si>
  <si>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</si>
  <si>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</si>
  <si>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</si>
  <si>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</si>
  <si>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</si>
  <si>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</si>
  <si>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</si>
  <si>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</si>
  <si>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</si>
  <si>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</si>
  <si>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</si>
  <si>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</si>
  <si>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</si>
  <si>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</si>
  <si>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</si>
  <si>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</si>
  <si>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</si>
  <si>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</si>
  <si>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</si>
  <si>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</si>
  <si>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</si>
  <si>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</si>
  <si>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</si>
  <si>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</si>
  <si>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</si>
  <si>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</si>
  <si>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</si>
  <si>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</si>
  <si>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</si>
  <si>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</si>
  <si>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</si>
  <si>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</si>
  <si>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</si>
  <si>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</t>
  </si>
  <si>
    <t>mariam</t>
  </si>
  <si>
    <t>Atherly</t>
  </si>
  <si>
    <t>Katherine</t>
  </si>
  <si>
    <t>kathya</t>
  </si>
  <si>
    <t>Bonus Calculation Table</t>
  </si>
  <si>
    <t>Name</t>
  </si>
  <si>
    <t>Sales</t>
  </si>
  <si>
    <t>Bonus</t>
  </si>
  <si>
    <t>Bonus Lookup Table</t>
  </si>
  <si>
    <t>Mickey</t>
  </si>
  <si>
    <t>Holiday</t>
  </si>
  <si>
    <t>Donald</t>
  </si>
  <si>
    <t>Bugs</t>
  </si>
  <si>
    <t>Daffy</t>
  </si>
  <si>
    <t>Elmer</t>
  </si>
  <si>
    <t>Elmo</t>
  </si>
  <si>
    <t>Grover</t>
  </si>
  <si>
    <t>Standard or Holiday Bonus? --&gt;</t>
  </si>
  <si>
    <t>Product Orders</t>
  </si>
  <si>
    <t>Inventory Status Check</t>
  </si>
  <si>
    <t>Enter Product Code:</t>
  </si>
  <si>
    <t>XP200</t>
  </si>
  <si>
    <t>Warehouse 1</t>
  </si>
  <si>
    <t>Warehouse 2</t>
  </si>
  <si>
    <t>Warehouse 3</t>
  </si>
  <si>
    <t>Master Inventory Sheet</t>
  </si>
  <si>
    <t>Product Code:</t>
  </si>
  <si>
    <t>XP100</t>
  </si>
  <si>
    <t>XP300</t>
  </si>
  <si>
    <t>AX10</t>
  </si>
  <si>
    <t>AX25</t>
  </si>
  <si>
    <t>AX50</t>
  </si>
  <si>
    <t>Pear Company - Q1 Expenses</t>
  </si>
  <si>
    <t>Division</t>
  </si>
  <si>
    <t>Category</t>
  </si>
  <si>
    <t>January</t>
  </si>
  <si>
    <t>February</t>
  </si>
  <si>
    <t>March</t>
  </si>
  <si>
    <t>Total Expenses</t>
  </si>
  <si>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</si>
  <si>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</si>
  <si>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</si>
  <si>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</si>
  <si>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</si>
  <si>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</si>
  <si>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</si>
  <si>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</si>
  <si>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</si>
  <si>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</si>
  <si>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Total Expense</t>
  </si>
  <si>
    <t>Consultants</t>
  </si>
  <si>
    <t>Rent</t>
  </si>
  <si>
    <t>Miscellaneous</t>
  </si>
  <si>
    <t>Advertising</t>
  </si>
  <si>
    <t>Clerical Support</t>
  </si>
  <si>
    <t>North</t>
  </si>
  <si>
    <t>AVG. Expense</t>
  </si>
  <si>
    <t>South</t>
  </si>
  <si>
    <t>Salaries</t>
  </si>
  <si>
    <t>West</t>
  </si>
  <si>
    <t>Full Name:</t>
  </si>
  <si>
    <t>Left</t>
  </si>
  <si>
    <t>Mid</t>
  </si>
  <si>
    <t>Right</t>
  </si>
  <si>
    <t>Nevertheless</t>
  </si>
  <si>
    <t>Sindole</t>
  </si>
  <si>
    <t>Credit Card Payment Plan</t>
  </si>
  <si>
    <t>Current Balance:</t>
  </si>
  <si>
    <t>Interest Rate:</t>
  </si>
  <si>
    <t>Project Payment Period (Months):</t>
  </si>
  <si>
    <t>Alternatives:</t>
  </si>
  <si>
    <t>Practice:</t>
  </si>
  <si>
    <t>Interest Rate</t>
  </si>
  <si>
    <t>Months</t>
  </si>
  <si>
    <t>Pear Bakery &amp; Catering Company</t>
  </si>
  <si>
    <t>Quantity</t>
  </si>
  <si>
    <t>Cost Each</t>
  </si>
  <si>
    <t>Cost Total</t>
  </si>
  <si>
    <t>Cinnamon Buns</t>
  </si>
  <si>
    <t>Cronuts</t>
  </si>
  <si>
    <t>Strawberry Cheesecake</t>
  </si>
  <si>
    <t>White Marble Brownies</t>
  </si>
  <si>
    <t>Total Number</t>
  </si>
  <si>
    <t>Total Cost</t>
  </si>
  <si>
    <t>::Example 1::</t>
  </si>
  <si>
    <t>::Example 2::</t>
  </si>
  <si>
    <t>Pear Company Transportation</t>
  </si>
  <si>
    <t>Shipping Depots</t>
  </si>
  <si>
    <t>Q1</t>
  </si>
  <si>
    <t>Q2</t>
  </si>
  <si>
    <t>Q3</t>
  </si>
  <si>
    <t>Q4</t>
  </si>
  <si>
    <t>Shipping (per unit)</t>
  </si>
  <si>
    <t>Total Cost of Shipping</t>
  </si>
  <si>
    <t>Charlotte</t>
  </si>
  <si>
    <t>Portland</t>
  </si>
  <si>
    <t>Quebec</t>
  </si>
  <si>
    <t>Total Units Produced:</t>
  </si>
  <si>
    <t>Warehouse Demands:</t>
  </si>
  <si>
    <t>::Example::</t>
  </si>
  <si>
    <t>Pear Company Sales Projections</t>
  </si>
  <si>
    <t>Region</t>
  </si>
  <si>
    <t>Yearly Total</t>
  </si>
  <si>
    <t>Totals:</t>
  </si>
  <si>
    <t>Predicted Sales Growth</t>
  </si>
  <si>
    <t>Connecticut Division</t>
  </si>
  <si>
    <t>Item</t>
  </si>
  <si>
    <t>QTR 1</t>
  </si>
  <si>
    <t>QTR 2</t>
  </si>
  <si>
    <t>QTR 3</t>
  </si>
  <si>
    <t>QTR 4</t>
  </si>
  <si>
    <t>Training</t>
  </si>
  <si>
    <t>Misc.</t>
  </si>
  <si>
    <t>Maine Division</t>
  </si>
  <si>
    <t>New Hampshire Division</t>
  </si>
  <si>
    <t>All Division Summary</t>
  </si>
  <si>
    <t>Henry Albertson</t>
  </si>
  <si>
    <t>Product</t>
  </si>
  <si>
    <t>Commission</t>
  </si>
  <si>
    <t>CD Encyclopedia</t>
  </si>
  <si>
    <t>CD Dictionary</t>
  </si>
  <si>
    <t>CD Thesaurus</t>
  </si>
  <si>
    <t>Alan Patel</t>
  </si>
  <si>
    <t>CD Road Atlas</t>
  </si>
  <si>
    <t>Caroline Brenshaw</t>
  </si>
  <si>
    <t>Consolidated Sales Data</t>
  </si>
  <si>
    <t>Insert Consolidated Data below:::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</si>
</sst>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"/>
    <numFmt numFmtId="168" formatCode="[$-F800]dddd\,\ mmmm\ dd\,\ yyyy"/>
    <numFmt numFmtId="169" formatCode="&quot;$&quot;#,##0.00"/>
    <numFmt numFmtId="170" formatCode="0.0%"/>
    <numFmt numFmtId="171" formatCode="[$-409]mmmm\ yyyy;@"/>
  </numFmts>
  <fonts count="4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1"/>
      <scheme val="maj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mbria"/>
      <family val="1"/>
      <scheme val="major"/>
    </font>
    <font>
      <sz val="11"/>
      <color indexed="8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5"/>
      <color theme="0"/>
      <name val="Cambria"/>
      <family val="1"/>
      <scheme val="maj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0"/>
      <name val="Cambria"/>
      <family val="1"/>
      <scheme val="major"/>
    </font>
    <font>
      <u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4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u/>
      <sz val="9"/>
      <color indexed="81"/>
      <name val="Tahoma"/>
      <family val="2"/>
    </font>
    <font>
      <sz val="18"/>
      <color theme="3"/>
      <name val="Cambria"/>
      <family val="1"/>
      <scheme val="major"/>
    </font>
    <font>
      <sz val="18"/>
      <color indexed="56"/>
      <name val="Cambria"/>
      <family val="1"/>
      <scheme val="major"/>
    </font>
  </fonts>
  <fills count="2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0">
    <xf numFmtId="0" fontId="0" fillId="0" borderId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4" fillId="0" borderId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6" applyNumberFormat="0" applyFill="0" applyAlignment="0" applyProtection="0"/>
    <xf numFmtId="0" fontId="14" fillId="0" borderId="37" applyNumberFormat="0" applyFill="0" applyAlignment="0" applyProtection="0"/>
    <xf numFmtId="0" fontId="15" fillId="0" borderId="38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39" applyNumberFormat="0" applyAlignment="0" applyProtection="0"/>
    <xf numFmtId="0" fontId="17" fillId="6" borderId="40" applyNumberFormat="0" applyAlignment="0" applyProtection="0"/>
    <xf numFmtId="0" fontId="18" fillId="7" borderId="41" applyNumberFormat="0" applyAlignment="0" applyProtection="0"/>
    <xf numFmtId="0" fontId="19" fillId="0" borderId="0" applyNumberFormat="0" applyFill="0" applyBorder="0" applyAlignment="0" applyProtection="0"/>
    <xf numFmtId="0" fontId="20" fillId="0" borderId="42" applyNumberFormat="0" applyFill="0" applyAlignment="0" applyProtection="0"/>
    <xf numFmtId="0" fontId="21" fillId="8" borderId="0" applyNumberFormat="0" applyBorder="0" applyAlignment="0" applyProtection="0"/>
    <xf numFmtId="0" fontId="1" fillId="9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</cellStyleXfs>
  <cellXfs count="170">
    <xf numFmtId="0" fontId="0" fillId="0" borderId="0" xfId="0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167" fontId="2" fillId="0" borderId="0" xfId="1" applyNumberFormat="1"/>
    <xf numFmtId="0" fontId="5" fillId="0" borderId="0" xfId="3"/>
    <xf numFmtId="0" fontId="22" fillId="0" borderId="0" xfId="0" applyFont="1"/>
    <xf numFmtId="0" fontId="26" fillId="0" borderId="0" xfId="0" applyFont="1"/>
    <xf numFmtId="164" fontId="26" fillId="0" borderId="4" xfId="1" applyNumberFormat="1" applyFont="1" applyBorder="1" applyAlignment="1">
      <alignment horizontal="left"/>
    </xf>
    <xf numFmtId="167" fontId="24" fillId="0" borderId="16" xfId="1" applyNumberFormat="1" applyFont="1" applyBorder="1" applyAlignment="1">
      <alignment horizontal="center"/>
    </xf>
    <xf numFmtId="164" fontId="26" fillId="0" borderId="15" xfId="1" applyNumberFormat="1" applyFont="1" applyBorder="1" applyAlignment="1">
      <alignment horizontal="left"/>
    </xf>
    <xf numFmtId="167" fontId="24" fillId="0" borderId="17" xfId="1" applyNumberFormat="1" applyFont="1" applyBorder="1" applyAlignment="1">
      <alignment horizontal="center"/>
    </xf>
    <xf numFmtId="164" fontId="26" fillId="0" borderId="6" xfId="1" applyNumberFormat="1" applyFont="1" applyBorder="1" applyAlignment="1">
      <alignment horizontal="left"/>
    </xf>
    <xf numFmtId="167" fontId="24" fillId="0" borderId="18" xfId="1" applyNumberFormat="1" applyFont="1" applyBorder="1" applyAlignment="1">
      <alignment horizontal="center"/>
    </xf>
    <xf numFmtId="167" fontId="24" fillId="0" borderId="4" xfId="0" applyNumberFormat="1" applyFont="1" applyBorder="1" applyAlignment="1">
      <alignment horizontal="right" vertical="center"/>
    </xf>
    <xf numFmtId="0" fontId="26" fillId="0" borderId="4" xfId="0" applyFont="1" applyBorder="1" applyAlignment="1">
      <alignment horizontal="center" vertical="center"/>
    </xf>
    <xf numFmtId="0" fontId="20" fillId="17" borderId="38" xfId="9" applyFont="1" applyFill="1" applyAlignment="1">
      <alignment horizontal="center"/>
    </xf>
    <xf numFmtId="0" fontId="20" fillId="10" borderId="3" xfId="10" applyFont="1" applyFill="1" applyBorder="1" applyAlignment="1">
      <alignment horizontal="right"/>
    </xf>
    <xf numFmtId="0" fontId="20" fillId="10" borderId="13" xfId="10" applyFont="1" applyFill="1" applyBorder="1" applyAlignment="1">
      <alignment horizontal="right"/>
    </xf>
    <xf numFmtId="0" fontId="20" fillId="10" borderId="5" xfId="10" applyFont="1" applyFill="1" applyBorder="1" applyAlignment="1">
      <alignment horizontal="right"/>
    </xf>
    <xf numFmtId="0" fontId="20" fillId="15" borderId="4" xfId="21" applyFont="1" applyBorder="1" applyAlignment="1">
      <alignment vertical="top" wrapText="1"/>
    </xf>
    <xf numFmtId="0" fontId="14" fillId="0" borderId="37" xfId="8" applyAlignment="1">
      <alignment horizontal="right"/>
    </xf>
    <xf numFmtId="169" fontId="20" fillId="21" borderId="1" xfId="26" applyNumberFormat="1" applyFont="1" applyBorder="1"/>
    <xf numFmtId="165" fontId="17" fillId="6" borderId="40" xfId="12" applyNumberFormat="1" applyAlignment="1">
      <alignment horizontal="center"/>
    </xf>
    <xf numFmtId="167" fontId="17" fillId="6" borderId="40" xfId="12" applyNumberFormat="1" applyAlignment="1">
      <alignment horizontal="center"/>
    </xf>
    <xf numFmtId="0" fontId="17" fillId="6" borderId="40" xfId="12" applyAlignment="1">
      <alignment horizontal="center"/>
    </xf>
    <xf numFmtId="0" fontId="20" fillId="16" borderId="2" xfId="22" applyFont="1" applyBorder="1" applyAlignment="1">
      <alignment horizontal="center"/>
    </xf>
    <xf numFmtId="0" fontId="20" fillId="17" borderId="2" xfId="23" applyFont="1" applyBorder="1" applyAlignment="1">
      <alignment horizontal="center"/>
    </xf>
    <xf numFmtId="0" fontId="18" fillId="12" borderId="7" xfId="19" applyFont="1" applyBorder="1" applyAlignment="1" applyProtection="1">
      <alignment horizontal="center"/>
    </xf>
    <xf numFmtId="0" fontId="18" fillId="12" borderId="8" xfId="19" applyFont="1" applyBorder="1" applyAlignment="1" applyProtection="1">
      <alignment horizontal="center"/>
    </xf>
    <xf numFmtId="168" fontId="1" fillId="17" borderId="4" xfId="23" applyNumberFormat="1" applyBorder="1" applyAlignment="1">
      <alignment horizontal="center"/>
    </xf>
    <xf numFmtId="3" fontId="1" fillId="17" borderId="4" xfId="23" applyNumberFormat="1" applyBorder="1" applyAlignment="1">
      <alignment horizontal="center"/>
    </xf>
    <xf numFmtId="0" fontId="24" fillId="0" borderId="0" xfId="0" applyFont="1" applyAlignment="1">
      <alignment horizontal="right"/>
    </xf>
    <xf numFmtId="0" fontId="25" fillId="2" borderId="4" xfId="0" applyFont="1" applyFill="1" applyBorder="1" applyAlignment="1">
      <alignment horizontal="center"/>
    </xf>
    <xf numFmtId="0" fontId="31" fillId="0" borderId="0" xfId="0" applyFont="1" applyAlignment="1">
      <alignment horizontal="left"/>
    </xf>
    <xf numFmtId="166" fontId="1" fillId="23" borderId="14" xfId="28" applyNumberFormat="1" applyBorder="1" applyAlignment="1">
      <alignment horizontal="center" vertical="center"/>
    </xf>
    <xf numFmtId="1" fontId="1" fillId="13" borderId="14" xfId="20" applyNumberFormat="1" applyBorder="1" applyAlignment="1">
      <alignment horizontal="center"/>
    </xf>
    <xf numFmtId="1" fontId="1" fillId="13" borderId="4" xfId="20" applyNumberFormat="1" applyBorder="1" applyAlignment="1">
      <alignment horizontal="center"/>
    </xf>
    <xf numFmtId="0" fontId="15" fillId="0" borderId="4" xfId="10" applyBorder="1" applyAlignment="1" applyProtection="1">
      <alignment horizontal="left"/>
    </xf>
    <xf numFmtId="15" fontId="1" fillId="17" borderId="4" xfId="23" applyNumberForma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32" fillId="0" borderId="4" xfId="4" applyFont="1" applyBorder="1" applyAlignment="1">
      <alignment horizontal="center" vertical="center" wrapText="1"/>
    </xf>
    <xf numFmtId="166" fontId="32" fillId="0" borderId="4" xfId="4" applyNumberFormat="1" applyFont="1" applyBorder="1" applyAlignment="1">
      <alignment horizontal="center" vertical="center" wrapText="1"/>
    </xf>
    <xf numFmtId="44" fontId="26" fillId="0" borderId="4" xfId="1" applyFont="1" applyBorder="1"/>
    <xf numFmtId="0" fontId="20" fillId="11" borderId="4" xfId="18" applyFont="1" applyBorder="1" applyAlignment="1">
      <alignment horizontal="center" vertical="center"/>
    </xf>
    <xf numFmtId="0" fontId="16" fillId="5" borderId="39" xfId="11" applyAlignment="1">
      <alignment horizontal="center"/>
    </xf>
    <xf numFmtId="44" fontId="17" fillId="6" borderId="40" xfId="12" applyNumberFormat="1" applyAlignment="1">
      <alignment horizontal="center"/>
    </xf>
    <xf numFmtId="0" fontId="34" fillId="5" borderId="39" xfId="11" applyFont="1" applyAlignment="1">
      <alignment horizontal="center" vertical="center" wrapText="1"/>
    </xf>
    <xf numFmtId="0" fontId="26" fillId="0" borderId="8" xfId="0" applyFont="1" applyBorder="1"/>
    <xf numFmtId="0" fontId="26" fillId="0" borderId="12" xfId="0" applyFont="1" applyBorder="1" applyAlignment="1">
      <alignment horizontal="right"/>
    </xf>
    <xf numFmtId="0" fontId="26" fillId="0" borderId="12" xfId="0" applyFont="1" applyBorder="1"/>
    <xf numFmtId="0" fontId="26" fillId="0" borderId="14" xfId="0" applyFont="1" applyBorder="1" applyAlignment="1">
      <alignment horizontal="center"/>
    </xf>
    <xf numFmtId="0" fontId="26" fillId="0" borderId="4" xfId="0" applyFont="1" applyBorder="1" applyAlignment="1">
      <alignment horizontal="right"/>
    </xf>
    <xf numFmtId="0" fontId="26" fillId="0" borderId="0" xfId="0" applyFont="1" applyAlignment="1">
      <alignment horizontal="right"/>
    </xf>
    <xf numFmtId="0" fontId="35" fillId="8" borderId="1" xfId="16" applyFont="1" applyBorder="1" applyAlignment="1">
      <alignment horizontal="center"/>
    </xf>
    <xf numFmtId="0" fontId="18" fillId="7" borderId="41" xfId="13"/>
    <xf numFmtId="0" fontId="16" fillId="5" borderId="39" xfId="11"/>
    <xf numFmtId="0" fontId="20" fillId="20" borderId="4" xfId="25" applyFont="1" applyBorder="1" applyAlignment="1">
      <alignment horizontal="right"/>
    </xf>
    <xf numFmtId="0" fontId="34" fillId="5" borderId="39" xfId="11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0" xfId="0" applyFont="1" applyAlignment="1">
      <alignment horizontal="center"/>
    </xf>
    <xf numFmtId="44" fontId="24" fillId="0" borderId="0" xfId="1" applyFont="1" applyBorder="1" applyAlignment="1">
      <alignment horizontal="center"/>
    </xf>
    <xf numFmtId="41" fontId="37" fillId="16" borderId="4" xfId="22" applyNumberFormat="1" applyFont="1" applyBorder="1" applyAlignment="1">
      <alignment horizontal="center"/>
    </xf>
    <xf numFmtId="0" fontId="37" fillId="16" borderId="4" xfId="22" applyFont="1" applyBorder="1" applyAlignment="1">
      <alignment horizontal="center"/>
    </xf>
    <xf numFmtId="44" fontId="1" fillId="23" borderId="4" xfId="28" applyNumberFormat="1" applyBorder="1" applyAlignment="1">
      <alignment horizontal="left"/>
    </xf>
    <xf numFmtId="43" fontId="1" fillId="23" borderId="4" xfId="28" applyNumberFormat="1" applyBorder="1" applyAlignment="1">
      <alignment horizontal="left"/>
    </xf>
    <xf numFmtId="44" fontId="1" fillId="13" borderId="4" xfId="20" applyNumberFormat="1" applyBorder="1" applyAlignment="1"/>
    <xf numFmtId="44" fontId="1" fillId="0" borderId="4" xfId="1" applyFont="1" applyFill="1" applyBorder="1" applyAlignment="1"/>
    <xf numFmtId="41" fontId="29" fillId="8" borderId="4" xfId="16" applyNumberFormat="1" applyFont="1" applyBorder="1" applyAlignment="1">
      <alignment horizontal="center"/>
    </xf>
    <xf numFmtId="0" fontId="39" fillId="3" borderId="28" xfId="0" applyFont="1" applyFill="1" applyBorder="1"/>
    <xf numFmtId="0" fontId="26" fillId="3" borderId="29" xfId="0" applyFont="1" applyFill="1" applyBorder="1"/>
    <xf numFmtId="0" fontId="26" fillId="3" borderId="30" xfId="0" applyFont="1" applyFill="1" applyBorder="1"/>
    <xf numFmtId="0" fontId="39" fillId="3" borderId="29" xfId="0" applyFont="1" applyFill="1" applyBorder="1"/>
    <xf numFmtId="0" fontId="39" fillId="3" borderId="30" xfId="0" applyFont="1" applyFill="1" applyBorder="1"/>
    <xf numFmtId="0" fontId="26" fillId="3" borderId="31" xfId="0" applyFont="1" applyFill="1" applyBorder="1"/>
    <xf numFmtId="0" fontId="26" fillId="3" borderId="0" xfId="0" applyFont="1" applyFill="1"/>
    <xf numFmtId="0" fontId="26" fillId="3" borderId="32" xfId="0" applyFont="1" applyFill="1" applyBorder="1"/>
    <xf numFmtId="0" fontId="26" fillId="3" borderId="32" xfId="0" applyFont="1" applyFill="1" applyBorder="1" applyAlignment="1">
      <alignment horizontal="center"/>
    </xf>
    <xf numFmtId="0" fontId="40" fillId="3" borderId="4" xfId="0" applyFont="1" applyFill="1" applyBorder="1"/>
    <xf numFmtId="0" fontId="26" fillId="3" borderId="33" xfId="0" applyFont="1" applyFill="1" applyBorder="1"/>
    <xf numFmtId="0" fontId="26" fillId="3" borderId="34" xfId="0" applyFont="1" applyFill="1" applyBorder="1"/>
    <xf numFmtId="0" fontId="26" fillId="3" borderId="35" xfId="0" applyFont="1" applyFill="1" applyBorder="1"/>
    <xf numFmtId="0" fontId="32" fillId="4" borderId="4" xfId="4" applyFont="1" applyFill="1" applyBorder="1" applyAlignment="1">
      <alignment horizontal="center" vertical="center" wrapText="1"/>
    </xf>
    <xf numFmtId="0" fontId="29" fillId="8" borderId="4" xfId="16" applyFont="1" applyBorder="1" applyAlignment="1">
      <alignment horizontal="center" vertical="center"/>
    </xf>
    <xf numFmtId="0" fontId="29" fillId="22" borderId="31" xfId="27" applyFont="1" applyBorder="1" applyAlignment="1">
      <alignment horizontal="center"/>
    </xf>
    <xf numFmtId="0" fontId="29" fillId="22" borderId="0" xfId="27" applyFont="1" applyBorder="1" applyAlignment="1">
      <alignment horizontal="center"/>
    </xf>
    <xf numFmtId="0" fontId="29" fillId="22" borderId="32" xfId="27" applyFont="1" applyBorder="1" applyAlignment="1">
      <alignment horizontal="center"/>
    </xf>
    <xf numFmtId="0" fontId="29" fillId="12" borderId="4" xfId="19" applyFont="1" applyBorder="1" applyAlignment="1">
      <alignment horizontal="center" vertical="center"/>
    </xf>
    <xf numFmtId="0" fontId="13" fillId="3" borderId="36" xfId="7" applyFill="1" applyAlignment="1">
      <alignment horizontal="center"/>
    </xf>
    <xf numFmtId="0" fontId="18" fillId="8" borderId="4" xfId="16" applyFont="1" applyBorder="1" applyAlignment="1">
      <alignment horizontal="right"/>
    </xf>
    <xf numFmtId="0" fontId="18" fillId="8" borderId="4" xfId="16" applyFont="1" applyBorder="1" applyAlignment="1">
      <alignment horizontal="right" wrapText="1"/>
    </xf>
    <xf numFmtId="8" fontId="26" fillId="0" borderId="0" xfId="0" applyNumberFormat="1" applyFont="1"/>
    <xf numFmtId="10" fontId="24" fillId="0" borderId="4" xfId="5" applyNumberFormat="1" applyFont="1" applyFill="1" applyBorder="1" applyAlignment="1">
      <alignment horizontal="center"/>
    </xf>
    <xf numFmtId="1" fontId="24" fillId="0" borderId="4" xfId="5" applyNumberFormat="1" applyFont="1" applyFill="1" applyBorder="1" applyAlignment="1">
      <alignment horizontal="center"/>
    </xf>
    <xf numFmtId="0" fontId="26" fillId="0" borderId="0" xfId="0" applyFont="1" applyAlignment="1">
      <alignment horizontal="centerContinuous"/>
    </xf>
    <xf numFmtId="1" fontId="24" fillId="0" borderId="0" xfId="5" applyNumberFormat="1" applyFont="1" applyFill="1" applyBorder="1" applyAlignment="1">
      <alignment horizontal="center"/>
    </xf>
    <xf numFmtId="1" fontId="24" fillId="0" borderId="9" xfId="5" applyNumberFormat="1" applyFont="1" applyFill="1" applyBorder="1" applyAlignment="1">
      <alignment horizontal="center"/>
    </xf>
    <xf numFmtId="167" fontId="1" fillId="5" borderId="39" xfId="11" applyNumberFormat="1" applyFont="1" applyAlignment="1"/>
    <xf numFmtId="0" fontId="1" fillId="5" borderId="39" xfId="11" applyFont="1" applyAlignment="1">
      <alignment vertical="center"/>
    </xf>
    <xf numFmtId="0" fontId="13" fillId="0" borderId="36" xfId="7"/>
    <xf numFmtId="8" fontId="17" fillId="6" borderId="40" xfId="12" applyNumberFormat="1" applyAlignment="1">
      <alignment horizontal="center"/>
    </xf>
    <xf numFmtId="8" fontId="17" fillId="6" borderId="40" xfId="12" applyNumberFormat="1" applyAlignment="1"/>
    <xf numFmtId="170" fontId="1" fillId="5" borderId="39" xfId="11" applyNumberFormat="1" applyFont="1" applyAlignment="1"/>
    <xf numFmtId="0" fontId="41" fillId="0" borderId="0" xfId="14" applyFont="1" applyBorder="1" applyAlignment="1">
      <alignment vertical="center" textRotation="90"/>
    </xf>
    <xf numFmtId="0" fontId="26" fillId="0" borderId="24" xfId="0" applyFont="1" applyBorder="1" applyAlignment="1">
      <alignment horizontal="left" indent="5"/>
    </xf>
    <xf numFmtId="0" fontId="26" fillId="0" borderId="20" xfId="0" applyFont="1" applyBorder="1"/>
    <xf numFmtId="0" fontId="13" fillId="9" borderId="36" xfId="7" applyFill="1" applyAlignment="1">
      <alignment horizontal="center" vertical="center"/>
    </xf>
    <xf numFmtId="0" fontId="30" fillId="8" borderId="20" xfId="16" applyFont="1" applyBorder="1" applyAlignment="1">
      <alignment horizontal="right"/>
    </xf>
    <xf numFmtId="169" fontId="24" fillId="0" borderId="21" xfId="1" applyNumberFormat="1" applyFont="1" applyFill="1" applyBorder="1" applyAlignment="1">
      <alignment horizontal="center"/>
    </xf>
    <xf numFmtId="169" fontId="24" fillId="0" borderId="22" xfId="1" applyNumberFormat="1" applyFont="1" applyFill="1" applyBorder="1" applyAlignment="1">
      <alignment horizontal="center"/>
    </xf>
    <xf numFmtId="169" fontId="24" fillId="0" borderId="23" xfId="1" applyNumberFormat="1" applyFont="1" applyFill="1" applyBorder="1" applyAlignment="1">
      <alignment horizontal="center"/>
    </xf>
    <xf numFmtId="44" fontId="17" fillId="6" borderId="40" xfId="12" applyNumberFormat="1"/>
    <xf numFmtId="0" fontId="42" fillId="0" borderId="0" xfId="14" applyFont="1" applyFill="1" applyAlignment="1">
      <alignment horizontal="center"/>
    </xf>
    <xf numFmtId="0" fontId="13" fillId="0" borderId="36" xfId="7" applyFill="1" applyAlignment="1">
      <alignment horizontal="center"/>
    </xf>
    <xf numFmtId="1" fontId="26" fillId="0" borderId="0" xfId="0" applyNumberFormat="1" applyFont="1"/>
    <xf numFmtId="1" fontId="26" fillId="0" borderId="4" xfId="0" applyNumberFormat="1" applyFont="1" applyBorder="1" applyAlignment="1">
      <alignment horizontal="center"/>
    </xf>
    <xf numFmtId="1" fontId="26" fillId="0" borderId="4" xfId="1" applyNumberFormat="1" applyFont="1" applyFill="1" applyBorder="1" applyAlignment="1">
      <alignment horizontal="center"/>
    </xf>
    <xf numFmtId="0" fontId="29" fillId="8" borderId="4" xfId="16" applyFont="1" applyBorder="1" applyAlignment="1">
      <alignment horizontal="center"/>
    </xf>
    <xf numFmtId="1" fontId="29" fillId="11" borderId="4" xfId="18" applyNumberFormat="1" applyFont="1" applyBorder="1" applyAlignment="1">
      <alignment horizontal="right"/>
    </xf>
    <xf numFmtId="0" fontId="2" fillId="0" borderId="0" xfId="0" applyFont="1"/>
    <xf numFmtId="44" fontId="17" fillId="6" borderId="45" xfId="12" applyNumberFormat="1" applyBorder="1"/>
    <xf numFmtId="1" fontId="1" fillId="9" borderId="4" xfId="17" applyNumberFormat="1" applyBorder="1" applyAlignment="1">
      <alignment horizontal="center"/>
    </xf>
    <xf numFmtId="44" fontId="17" fillId="6" borderId="15" xfId="12" applyNumberFormat="1" applyBorder="1"/>
    <xf numFmtId="44" fontId="17" fillId="6" borderId="1" xfId="12" applyNumberFormat="1" applyBorder="1" applyAlignment="1"/>
    <xf numFmtId="1" fontId="1" fillId="24" borderId="4" xfId="29" applyNumberFormat="1" applyBorder="1" applyAlignment="1">
      <alignment horizontal="center"/>
    </xf>
    <xf numFmtId="1" fontId="37" fillId="23" borderId="10" xfId="28" applyNumberFormat="1" applyFont="1" applyBorder="1" applyAlignment="1">
      <alignment horizontal="center"/>
    </xf>
    <xf numFmtId="1" fontId="37" fillId="23" borderId="11" xfId="28" applyNumberFormat="1" applyFont="1" applyBorder="1" applyAlignment="1">
      <alignment horizontal="center"/>
    </xf>
    <xf numFmtId="1" fontId="37" fillId="9" borderId="4" xfId="17" applyNumberFormat="1" applyFont="1" applyBorder="1" applyAlignment="1">
      <alignment horizontal="right"/>
    </xf>
    <xf numFmtId="1" fontId="37" fillId="24" borderId="4" xfId="29" applyNumberFormat="1" applyFont="1" applyBorder="1" applyAlignment="1">
      <alignment horizontal="right"/>
    </xf>
    <xf numFmtId="169" fontId="24" fillId="0" borderId="4" xfId="1" applyNumberFormat="1" applyFont="1" applyFill="1" applyBorder="1" applyAlignment="1">
      <alignment horizontal="center"/>
    </xf>
    <xf numFmtId="1" fontId="13" fillId="0" borderId="36" xfId="7" applyNumberFormat="1" applyAlignment="1">
      <alignment horizontal="center"/>
    </xf>
    <xf numFmtId="0" fontId="1" fillId="0" borderId="0" xfId="0" applyFont="1"/>
    <xf numFmtId="0" fontId="29" fillId="11" borderId="4" xfId="18" applyFont="1" applyBorder="1" applyAlignment="1">
      <alignment horizontal="center"/>
    </xf>
    <xf numFmtId="0" fontId="20" fillId="0" borderId="42" xfId="15" applyFill="1" applyAlignment="1">
      <alignment horizontal="right"/>
    </xf>
    <xf numFmtId="8" fontId="20" fillId="0" borderId="42" xfId="15" applyNumberFormat="1" applyFill="1" applyAlignment="1"/>
    <xf numFmtId="10" fontId="16" fillId="5" borderId="39" xfId="11" applyNumberFormat="1" applyAlignment="1">
      <alignment horizontal="center"/>
    </xf>
    <xf numFmtId="8" fontId="16" fillId="5" borderId="39" xfId="11" applyNumberFormat="1" applyAlignment="1"/>
    <xf numFmtId="0" fontId="2" fillId="0" borderId="0" xfId="3" applyFont="1"/>
    <xf numFmtId="0" fontId="14" fillId="0" borderId="37" xfId="8" applyAlignment="1">
      <alignment horizontal="center"/>
    </xf>
    <xf numFmtId="169" fontId="0" fillId="0" borderId="0" xfId="2" applyNumberFormat="1" applyFont="1"/>
    <xf numFmtId="169" fontId="5" fillId="0" borderId="0" xfId="3" applyNumberFormat="1"/>
    <xf numFmtId="1" fontId="27" fillId="0" borderId="0" xfId="6" applyNumberFormat="1" applyFont="1" applyAlignment="1">
      <alignment horizontal="center" vertical="center"/>
    </xf>
    <xf numFmtId="0" fontId="29" fillId="8" borderId="37" xfId="16" applyFont="1" applyBorder="1" applyAlignment="1">
      <alignment horizontal="center"/>
    </xf>
    <xf numFmtId="0" fontId="27" fillId="0" borderId="25" xfId="6" applyFont="1" applyBorder="1" applyAlignment="1">
      <alignment horizontal="center"/>
    </xf>
    <xf numFmtId="0" fontId="20" fillId="15" borderId="4" xfId="21" applyFont="1" applyBorder="1" applyAlignment="1">
      <alignment horizontal="center" vertical="center"/>
    </xf>
    <xf numFmtId="0" fontId="28" fillId="18" borderId="4" xfId="24" applyFont="1" applyBorder="1" applyAlignment="1">
      <alignment horizontal="center"/>
    </xf>
    <xf numFmtId="0" fontId="33" fillId="8" borderId="36" xfId="7" applyFont="1" applyFill="1" applyAlignment="1">
      <alignment horizontal="center" vertical="center"/>
    </xf>
    <xf numFmtId="0" fontId="33" fillId="8" borderId="0" xfId="7" applyFont="1" applyFill="1" applyBorder="1" applyAlignment="1">
      <alignment horizontal="center" vertical="center"/>
    </xf>
    <xf numFmtId="0" fontId="35" fillId="12" borderId="26" xfId="19" applyFont="1" applyBorder="1" applyAlignment="1">
      <alignment horizontal="center"/>
    </xf>
    <xf numFmtId="0" fontId="35" fillId="12" borderId="27" xfId="19" applyFont="1" applyBorder="1" applyAlignment="1">
      <alignment horizontal="center"/>
    </xf>
    <xf numFmtId="0" fontId="35" fillId="12" borderId="19" xfId="19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43" xfId="0" applyFont="1" applyBorder="1" applyAlignment="1">
      <alignment horizontal="center"/>
    </xf>
    <xf numFmtId="0" fontId="27" fillId="0" borderId="0" xfId="6" applyFont="1" applyAlignment="1">
      <alignment horizontal="center"/>
    </xf>
    <xf numFmtId="0" fontId="30" fillId="19" borderId="37" xfId="8" applyFont="1" applyFill="1" applyAlignment="1">
      <alignment horizontal="center" vertical="center"/>
    </xf>
    <xf numFmtId="0" fontId="36" fillId="12" borderId="44" xfId="6" applyFont="1" applyFill="1" applyBorder="1" applyAlignment="1">
      <alignment horizontal="center"/>
    </xf>
    <xf numFmtId="0" fontId="36" fillId="12" borderId="0" xfId="6" applyFont="1" applyFill="1" applyBorder="1" applyAlignment="1">
      <alignment horizontal="center"/>
    </xf>
    <xf numFmtId="0" fontId="38" fillId="14" borderId="26" xfId="6" applyFont="1" applyFill="1" applyBorder="1" applyAlignment="1">
      <alignment horizontal="center" vertical="center"/>
    </xf>
    <xf numFmtId="0" fontId="38" fillId="14" borderId="27" xfId="6" applyFont="1" applyFill="1" applyBorder="1" applyAlignment="1">
      <alignment horizontal="center" vertical="center"/>
    </xf>
    <xf numFmtId="0" fontId="38" fillId="14" borderId="19" xfId="6" applyFont="1" applyFill="1" applyBorder="1" applyAlignment="1">
      <alignment horizontal="center" vertical="center"/>
    </xf>
    <xf numFmtId="0" fontId="41" fillId="0" borderId="32" xfId="14" applyFont="1" applyBorder="1" applyAlignment="1">
      <alignment horizontal="center" vertical="center" textRotation="90"/>
    </xf>
    <xf numFmtId="0" fontId="41" fillId="0" borderId="34" xfId="14" applyFont="1" applyBorder="1" applyAlignment="1">
      <alignment horizontal="center"/>
    </xf>
    <xf numFmtId="0" fontId="12" fillId="0" borderId="0" xfId="6" applyAlignment="1">
      <alignment horizontal="center"/>
    </xf>
    <xf numFmtId="1" fontId="27" fillId="0" borderId="0" xfId="6" applyNumberFormat="1" applyFont="1" applyAlignment="1">
      <alignment horizontal="center" vertical="center"/>
    </xf>
    <xf numFmtId="0" fontId="29" fillId="8" borderId="37" xfId="16" applyFont="1" applyBorder="1" applyAlignment="1">
      <alignment horizontal="center"/>
    </xf>
    <xf numFmtId="0" fontId="27" fillId="0" borderId="0" xfId="6" applyFont="1" applyFill="1" applyAlignment="1">
      <alignment horizontal="center"/>
    </xf>
    <xf numFmtId="0" fontId="3" fillId="0" borderId="0" xfId="0" applyFont="1" applyAlignment="1">
      <alignment horizontal="center"/>
    </xf>
    <xf numFmtId="171" fontId="6" fillId="0" borderId="0" xfId="3" applyNumberFormat="1" applyFont="1" applyAlignment="1">
      <alignment horizontal="center"/>
    </xf>
    <xf numFmtId="0" fontId="44" fillId="0" borderId="0" xfId="6" applyFont="1" applyAlignment="1">
      <alignment horizontal="center"/>
    </xf>
    <xf numFmtId="0" fontId="45" fillId="0" borderId="0" xfId="6" applyFont="1" applyAlignment="1">
      <alignment horizontal="center"/>
    </xf>
  </cellXfs>
  <cellStyles count="30">
    <cellStyle name="20% - Accent1" xfId="17" builtinId="30"/>
    <cellStyle name="20% - Accent2" xfId="20" builtinId="34"/>
    <cellStyle name="20% - Accent3" xfId="21" builtinId="38"/>
    <cellStyle name="20% - Accent4" xfId="23" builtinId="42"/>
    <cellStyle name="20% - Accent5" xfId="25" builtinId="46"/>
    <cellStyle name="20% - Accent6" xfId="28" builtinId="50"/>
    <cellStyle name="40% - Accent3" xfId="22" builtinId="39"/>
    <cellStyle name="40% - Accent5" xfId="26" builtinId="47"/>
    <cellStyle name="40% - Accent6" xfId="29" builtinId="51"/>
    <cellStyle name="60% - Accent1" xfId="18" builtinId="32"/>
    <cellStyle name="60% - Accent4" xfId="24" builtinId="44"/>
    <cellStyle name="Accent1" xfId="16" builtinId="29"/>
    <cellStyle name="Accent2" xfId="19" builtinId="33"/>
    <cellStyle name="Accent6" xfId="27" builtinId="49"/>
    <cellStyle name="Check Cell" xfId="13" builtinId="23"/>
    <cellStyle name="Currency" xfId="1" builtinId="4"/>
    <cellStyle name="Currency 2" xfId="2" xr:uid="{00000000-0005-0000-0000-000010000000}"/>
    <cellStyle name="Explanatory Text" xfId="14" builtinId="53"/>
    <cellStyle name="Heading 1" xfId="7" builtinId="16"/>
    <cellStyle name="Heading 2" xfId="8" builtinId="17"/>
    <cellStyle name="Heading 3" xfId="9" builtinId="18"/>
    <cellStyle name="Heading 4" xfId="10" builtinId="19"/>
    <cellStyle name="Input" xfId="11" builtinId="20"/>
    <cellStyle name="Normal" xfId="0" builtinId="0"/>
    <cellStyle name="Normal 2" xfId="3" xr:uid="{00000000-0005-0000-0000-000018000000}"/>
    <cellStyle name="Normal_Sheet1_1" xfId="4" xr:uid="{00000000-0005-0000-0000-000019000000}"/>
    <cellStyle name="Output" xfId="12" builtinId="21"/>
    <cellStyle name="Percent" xfId="5" builtinId="5"/>
    <cellStyle name="Title" xfId="6" builtinId="15"/>
    <cellStyle name="Total" xfId="15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67730</xdr:colOff>
      <xdr:row>3</xdr:row>
      <xdr:rowOff>124882</xdr:rowOff>
    </xdr:from>
    <xdr:to>
      <xdr:col>9</xdr:col>
      <xdr:colOff>986363</xdr:colOff>
      <xdr:row>5</xdr:row>
      <xdr:rowOff>99059</xdr:rowOff>
    </xdr:to>
    <xdr:sp macro="" textlink="">
      <xdr:nvSpPr>
        <xdr:cNvPr id="14338" name="Text 1">
          <a:extLst>
            <a:ext uri="{FF2B5EF4-FFF2-40B4-BE49-F238E27FC236}">
              <a16:creationId xmlns:a16="http://schemas.microsoft.com/office/drawing/2014/main" id="{00000000-0008-0000-0500-000002380000}"/>
            </a:ext>
          </a:extLst>
        </xdr:cNvPr>
        <xdr:cNvSpPr txBox="1">
          <a:spLocks noChangeArrowheads="1"/>
        </xdr:cNvSpPr>
      </xdr:nvSpPr>
      <xdr:spPr bwMode="auto">
        <a:xfrm>
          <a:off x="6766980" y="812799"/>
          <a:ext cx="1828800" cy="36576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Expenses</a:t>
          </a:r>
        </a:p>
      </xdr:txBody>
    </xdr:sp>
    <xdr:clientData/>
  </xdr:twoCellAnchor>
  <xdr:twoCellAnchor>
    <xdr:from>
      <xdr:col>8</xdr:col>
      <xdr:colOff>67731</xdr:colOff>
      <xdr:row>9</xdr:row>
      <xdr:rowOff>116417</xdr:rowOff>
    </xdr:from>
    <xdr:to>
      <xdr:col>9</xdr:col>
      <xdr:colOff>986364</xdr:colOff>
      <xdr:row>11</xdr:row>
      <xdr:rowOff>122343</xdr:rowOff>
    </xdr:to>
    <xdr:sp macro="" textlink="">
      <xdr:nvSpPr>
        <xdr:cNvPr id="14341" name="Text 1">
          <a:extLst>
            <a:ext uri="{FF2B5EF4-FFF2-40B4-BE49-F238E27FC236}">
              <a16:creationId xmlns:a16="http://schemas.microsoft.com/office/drawing/2014/main" id="{00000000-0008-0000-0500-000005380000}"/>
            </a:ext>
          </a:extLst>
        </xdr:cNvPr>
        <xdr:cNvSpPr txBox="1">
          <a:spLocks noChangeArrowheads="1"/>
        </xdr:cNvSpPr>
      </xdr:nvSpPr>
      <xdr:spPr bwMode="auto">
        <a:xfrm>
          <a:off x="6766981" y="1873250"/>
          <a:ext cx="1828800" cy="36576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 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TOTAL Expenses</a:t>
          </a:r>
        </a:p>
      </xdr:txBody>
    </xdr:sp>
    <xdr:clientData/>
  </xdr:twoCellAnchor>
  <xdr:twoCellAnchor>
    <xdr:from>
      <xdr:col>8</xdr:col>
      <xdr:colOff>88900</xdr:colOff>
      <xdr:row>15</xdr:row>
      <xdr:rowOff>116416</xdr:rowOff>
    </xdr:from>
    <xdr:to>
      <xdr:col>9</xdr:col>
      <xdr:colOff>1007533</xdr:colOff>
      <xdr:row>17</xdr:row>
      <xdr:rowOff>101176</xdr:rowOff>
    </xdr:to>
    <xdr:sp macro="" textlink="">
      <xdr:nvSpPr>
        <xdr:cNvPr id="14344" name="Text 1">
          <a:extLst>
            <a:ext uri="{FF2B5EF4-FFF2-40B4-BE49-F238E27FC236}">
              <a16:creationId xmlns:a16="http://schemas.microsoft.com/office/drawing/2014/main" id="{00000000-0008-0000-0500-000008380000}"/>
            </a:ext>
          </a:extLst>
        </xdr:cNvPr>
        <xdr:cNvSpPr txBox="1">
          <a:spLocks noChangeArrowheads="1"/>
        </xdr:cNvSpPr>
      </xdr:nvSpPr>
      <xdr:spPr bwMode="auto">
        <a:xfrm>
          <a:off x="6788150" y="3005666"/>
          <a:ext cx="1828800" cy="36576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Look up </a:t>
          </a:r>
        </a:p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AVG.</a:t>
          </a:r>
          <a:r>
            <a:rPr lang="en-US" sz="10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Expenses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3"/>
  <sheetViews>
    <sheetView workbookViewId="0">
      <selection activeCell="H25" sqref="H25"/>
    </sheetView>
  </sheetViews>
  <sheetFormatPr defaultRowHeight="15"/>
  <cols>
    <col min="1" max="1" width="14.5703125" style="7" bestFit="1" customWidth="1"/>
    <col min="2" max="2" width="8.42578125" style="7" bestFit="1" customWidth="1"/>
    <col min="3" max="4" width="9" style="7" bestFit="1" customWidth="1"/>
    <col min="5" max="5" width="9.28515625" style="7" customWidth="1"/>
    <col min="6" max="6" width="11.85546875" style="7" customWidth="1"/>
    <col min="7" max="7" width="1" style="7" customWidth="1"/>
    <col min="8" max="8" width="20" style="7" customWidth="1"/>
    <col min="9" max="9" width="14.85546875" style="7" bestFit="1" customWidth="1"/>
    <col min="10" max="16384" width="9.140625" style="7"/>
  </cols>
  <sheetData>
    <row r="1" spans="1:9" ht="15.75" thickBot="1"/>
    <row r="2" spans="1:9" ht="23.25" thickBot="1">
      <c r="A2" s="143" t="s">
        <v>0</v>
      </c>
      <c r="B2" s="143"/>
      <c r="C2" s="143"/>
      <c r="D2" s="143"/>
      <c r="E2" s="143"/>
      <c r="F2" s="143"/>
      <c r="H2" s="21" t="s">
        <v>1</v>
      </c>
      <c r="I2" s="22">
        <v>34000</v>
      </c>
    </row>
    <row r="3" spans="1:9" ht="16.5" thickTop="1" thickBot="1"/>
    <row r="4" spans="1:9" ht="15.75" thickBot="1">
      <c r="A4" s="16" t="s">
        <v>2</v>
      </c>
      <c r="B4" s="16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H4" s="27" t="s">
        <v>8</v>
      </c>
      <c r="I4" s="26" t="s">
        <v>9</v>
      </c>
    </row>
    <row r="5" spans="1:9">
      <c r="A5" s="17" t="s">
        <v>10</v>
      </c>
      <c r="B5" s="8">
        <v>9550</v>
      </c>
      <c r="C5" s="8">
        <v>9230</v>
      </c>
      <c r="D5" s="8">
        <v>8500</v>
      </c>
      <c r="E5" s="8">
        <v>8965</v>
      </c>
      <c r="F5" s="9"/>
      <c r="H5" s="23"/>
      <c r="I5" s="24"/>
    </row>
    <row r="6" spans="1:9">
      <c r="A6" s="17" t="s">
        <v>11</v>
      </c>
      <c r="B6" s="8">
        <v>5975</v>
      </c>
      <c r="C6" s="8">
        <v>6900</v>
      </c>
      <c r="D6" s="8">
        <v>8500</v>
      </c>
      <c r="E6" s="8">
        <v>10100</v>
      </c>
      <c r="F6" s="9"/>
      <c r="H6" s="23"/>
      <c r="I6" s="24"/>
    </row>
    <row r="7" spans="1:9">
      <c r="A7" s="17" t="s">
        <v>12</v>
      </c>
      <c r="B7" s="8">
        <v>7825</v>
      </c>
      <c r="C7" s="8">
        <v>8580</v>
      </c>
      <c r="D7" s="8">
        <v>9910</v>
      </c>
      <c r="E7" s="8">
        <v>7512</v>
      </c>
      <c r="F7" s="9"/>
      <c r="H7" s="23"/>
      <c r="I7" s="24"/>
    </row>
    <row r="8" spans="1:9">
      <c r="A8" s="17" t="s">
        <v>13</v>
      </c>
      <c r="B8" s="8">
        <v>9560</v>
      </c>
      <c r="C8" s="8">
        <v>10150</v>
      </c>
      <c r="D8" s="8">
        <v>11200</v>
      </c>
      <c r="E8" s="8">
        <v>9795</v>
      </c>
      <c r="F8" s="9"/>
      <c r="H8" s="23"/>
      <c r="I8" s="24"/>
    </row>
    <row r="9" spans="1:9">
      <c r="A9" s="18" t="s">
        <v>14</v>
      </c>
      <c r="B9" s="10">
        <v>8800</v>
      </c>
      <c r="C9" s="10">
        <v>7645</v>
      </c>
      <c r="D9" s="10">
        <v>9250</v>
      </c>
      <c r="E9" s="10">
        <v>8304</v>
      </c>
      <c r="F9" s="11"/>
      <c r="H9" s="23"/>
      <c r="I9" s="24"/>
    </row>
    <row r="10" spans="1:9" ht="15.75" thickBot="1">
      <c r="A10" s="19" t="s">
        <v>15</v>
      </c>
      <c r="B10" s="12">
        <v>7892</v>
      </c>
      <c r="C10" s="12">
        <v>9695</v>
      </c>
      <c r="D10" s="12">
        <v>9520</v>
      </c>
      <c r="E10" s="12">
        <v>10252</v>
      </c>
      <c r="F10" s="13"/>
      <c r="H10" s="23"/>
      <c r="I10" s="24"/>
    </row>
    <row r="12" spans="1:9" ht="28.5" customHeight="1">
      <c r="D12" s="144" t="s">
        <v>16</v>
      </c>
      <c r="E12" s="144"/>
      <c r="F12" s="14"/>
      <c r="H12" s="20" t="s">
        <v>17</v>
      </c>
      <c r="I12" s="15"/>
    </row>
    <row r="13" spans="1:9" ht="29.25" customHeight="1">
      <c r="D13" s="144" t="s">
        <v>18</v>
      </c>
      <c r="E13" s="144"/>
      <c r="F13" s="14"/>
    </row>
  </sheetData>
  <mergeCells count="3">
    <mergeCell ref="A2:F2"/>
    <mergeCell ref="D12:E12"/>
    <mergeCell ref="D13:E1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7"/>
  <dimension ref="A1:H12"/>
  <sheetViews>
    <sheetView workbookViewId="0">
      <selection activeCell="F29" sqref="F29"/>
    </sheetView>
  </sheetViews>
  <sheetFormatPr defaultRowHeight="15"/>
  <cols>
    <col min="1" max="1" width="25.42578125" style="114" customWidth="1"/>
    <col min="2" max="2" width="10.140625" style="114" customWidth="1"/>
    <col min="3" max="3" width="10.5703125" style="114" customWidth="1"/>
    <col min="4" max="4" width="10.28515625" style="114" customWidth="1"/>
    <col min="5" max="5" width="9.28515625" style="114" customWidth="1"/>
    <col min="6" max="6" width="8.85546875" style="114" customWidth="1"/>
    <col min="7" max="7" width="20.42578125" style="114" customWidth="1"/>
    <col min="8" max="8" width="22.85546875" style="114" bestFit="1" customWidth="1"/>
    <col min="9" max="16384" width="9.140625" style="114"/>
  </cols>
  <sheetData>
    <row r="1" spans="1:8" ht="31.5" customHeight="1">
      <c r="A1" s="163" t="s">
        <v>238</v>
      </c>
      <c r="B1" s="163"/>
      <c r="C1" s="163"/>
      <c r="D1" s="163"/>
      <c r="E1" s="163"/>
      <c r="F1" s="163"/>
      <c r="G1" s="163"/>
      <c r="H1" s="163"/>
    </row>
    <row r="2" spans="1:8" ht="15.75" customHeight="1" thickBot="1">
      <c r="G2" s="141"/>
      <c r="H2" s="141"/>
    </row>
    <row r="3" spans="1:8" ht="15.75">
      <c r="A3" s="117" t="s">
        <v>239</v>
      </c>
      <c r="B3" s="117" t="s">
        <v>240</v>
      </c>
      <c r="C3" s="117" t="s">
        <v>241</v>
      </c>
      <c r="D3" s="117" t="s">
        <v>242</v>
      </c>
      <c r="E3" s="117" t="s">
        <v>243</v>
      </c>
      <c r="F3" s="7"/>
      <c r="G3" s="125" t="s">
        <v>244</v>
      </c>
      <c r="H3" s="126" t="s">
        <v>245</v>
      </c>
    </row>
    <row r="4" spans="1:8" ht="15.75">
      <c r="A4" s="118" t="s">
        <v>246</v>
      </c>
      <c r="B4" s="115"/>
      <c r="C4" s="115"/>
      <c r="D4" s="115"/>
      <c r="E4" s="115"/>
      <c r="F4" s="7"/>
      <c r="G4" s="129">
        <v>1.75</v>
      </c>
      <c r="H4" s="111">
        <f>G4*(B4+C4+D4+E4)</f>
        <v>0</v>
      </c>
    </row>
    <row r="5" spans="1:8" ht="15.75">
      <c r="A5" s="118" t="s">
        <v>247</v>
      </c>
      <c r="B5" s="116"/>
      <c r="C5" s="115"/>
      <c r="D5" s="115"/>
      <c r="E5" s="115"/>
      <c r="F5" s="7"/>
      <c r="G5" s="129">
        <v>1.1299999999999999</v>
      </c>
      <c r="H5" s="120">
        <f>G5*(B5+C5+D5+E5)</f>
        <v>0</v>
      </c>
    </row>
    <row r="6" spans="1:8" ht="16.5" thickBot="1">
      <c r="A6" s="118" t="s">
        <v>248</v>
      </c>
      <c r="B6" s="115"/>
      <c r="C6" s="115"/>
      <c r="D6" s="115"/>
      <c r="E6" s="115"/>
      <c r="F6" s="7"/>
      <c r="G6" s="129">
        <v>2.13</v>
      </c>
      <c r="H6" s="122">
        <f>G6*(B6+C6+D6+E6)</f>
        <v>0</v>
      </c>
    </row>
    <row r="7" spans="1:8" ht="16.5" thickBot="1">
      <c r="A7" s="127" t="s">
        <v>249</v>
      </c>
      <c r="B7" s="121">
        <f>SUM(B4:B6)</f>
        <v>0</v>
      </c>
      <c r="C7" s="121">
        <f>SUM(C4:C6)</f>
        <v>0</v>
      </c>
      <c r="D7" s="121">
        <f>SUM(D4:D6)</f>
        <v>0</v>
      </c>
      <c r="E7" s="121">
        <f>SUM(E4:E6)</f>
        <v>0</v>
      </c>
      <c r="F7" s="7"/>
      <c r="G7"/>
      <c r="H7" s="123">
        <f>H4+H5+H6</f>
        <v>0</v>
      </c>
    </row>
    <row r="8" spans="1:8">
      <c r="A8"/>
      <c r="B8"/>
      <c r="C8"/>
      <c r="D8"/>
      <c r="E8"/>
      <c r="F8" s="7"/>
      <c r="G8"/>
      <c r="H8" s="112" t="s">
        <v>235</v>
      </c>
    </row>
    <row r="9" spans="1:8" ht="15.75">
      <c r="A9" s="128" t="s">
        <v>250</v>
      </c>
      <c r="B9" s="124">
        <v>180</v>
      </c>
      <c r="C9" s="124">
        <v>80</v>
      </c>
      <c r="D9" s="124">
        <v>190</v>
      </c>
      <c r="E9" s="124">
        <v>160</v>
      </c>
      <c r="F9" s="7"/>
    </row>
    <row r="10" spans="1:8">
      <c r="F10" s="7"/>
    </row>
    <row r="11" spans="1:8" ht="20.25" thickBot="1">
      <c r="A11" s="130" t="s">
        <v>251</v>
      </c>
    </row>
    <row r="12" spans="1:8" ht="15.75" thickTop="1"/>
  </sheetData>
  <mergeCells count="1">
    <mergeCell ref="A1:H1"/>
  </mergeCells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/>
  <dimension ref="B1:G14"/>
  <sheetViews>
    <sheetView topLeftCell="B1" workbookViewId="0">
      <selection activeCell="D20" sqref="D20"/>
    </sheetView>
  </sheetViews>
  <sheetFormatPr defaultRowHeight="15"/>
  <cols>
    <col min="1" max="1" width="9.140625" style="7"/>
    <col min="2" max="2" width="11.5703125" style="7" customWidth="1"/>
    <col min="3" max="6" width="14.85546875" style="7" bestFit="1" customWidth="1"/>
    <col min="7" max="7" width="16.7109375" style="7" bestFit="1" customWidth="1"/>
    <col min="8" max="16384" width="9.140625" style="7"/>
  </cols>
  <sheetData>
    <row r="1" spans="2:7" ht="22.5">
      <c r="B1" s="165" t="s">
        <v>252</v>
      </c>
      <c r="C1" s="165"/>
      <c r="D1" s="165"/>
      <c r="E1" s="165"/>
      <c r="F1" s="165"/>
      <c r="G1" s="165"/>
    </row>
    <row r="3" spans="2:7" s="131" customFormat="1" ht="16.5" thickBot="1">
      <c r="B3" s="142" t="s">
        <v>253</v>
      </c>
      <c r="C3" s="142" t="s">
        <v>240</v>
      </c>
      <c r="D3" s="142" t="s">
        <v>241</v>
      </c>
      <c r="E3" s="142" t="s">
        <v>242</v>
      </c>
      <c r="F3" s="142" t="s">
        <v>243</v>
      </c>
      <c r="G3" s="142" t="s">
        <v>254</v>
      </c>
    </row>
    <row r="4" spans="2:7" ht="16.5" thickTop="1">
      <c r="B4" s="132" t="s">
        <v>207</v>
      </c>
      <c r="C4" s="136">
        <v>85292.25</v>
      </c>
      <c r="D4" s="136">
        <f>C4*C11+C4</f>
        <v>88106.894249999998</v>
      </c>
      <c r="E4" s="136">
        <f>D4*C11+D4</f>
        <v>91014.421760249999</v>
      </c>
      <c r="F4" s="136">
        <f>E4*C11+E4</f>
        <v>94017.897678338253</v>
      </c>
      <c r="G4" s="101">
        <f>SUM(C4:F4)</f>
        <v>358431.46368858824</v>
      </c>
    </row>
    <row r="5" spans="2:7" ht="15.75">
      <c r="B5" s="132" t="s">
        <v>191</v>
      </c>
      <c r="C5" s="136">
        <v>75891.25</v>
      </c>
      <c r="D5" s="136">
        <f>C5*C12+C5</f>
        <v>77636.748749999999</v>
      </c>
      <c r="E5" s="136">
        <f>D5*C12+D5</f>
        <v>79422.39397125</v>
      </c>
      <c r="F5" s="136">
        <f>E5*C12+E5</f>
        <v>81249.109032588749</v>
      </c>
      <c r="G5" s="101">
        <f>SUM(C5:F5)</f>
        <v>314199.50175383873</v>
      </c>
    </row>
    <row r="6" spans="2:7" ht="15.75">
      <c r="B6" s="132" t="s">
        <v>211</v>
      </c>
      <c r="C6" s="136">
        <v>90568.34</v>
      </c>
      <c r="D6" s="136">
        <f>C6*C13+C6</f>
        <v>94462.778619999997</v>
      </c>
      <c r="E6" s="136">
        <f>D6*C13+D6</f>
        <v>98524.678100659992</v>
      </c>
      <c r="F6" s="136">
        <f>E6*C13+E6</f>
        <v>102761.23925898837</v>
      </c>
      <c r="G6" s="101">
        <f>SUM(C6:F6)</f>
        <v>386317.03597964835</v>
      </c>
    </row>
    <row r="7" spans="2:7" ht="15.75">
      <c r="B7" s="132" t="s">
        <v>209</v>
      </c>
      <c r="C7" s="136">
        <v>65897.25</v>
      </c>
      <c r="D7" s="136">
        <f>C7*C14+C7</f>
        <v>66622.119749999998</v>
      </c>
      <c r="E7" s="136">
        <f>D7*C14+D7</f>
        <v>67354.963067249992</v>
      </c>
      <c r="F7" s="136">
        <f>E7*C14+E7</f>
        <v>68095.867660989737</v>
      </c>
      <c r="G7" s="101">
        <f>SUM(C7:F7)</f>
        <v>267970.20047823974</v>
      </c>
    </row>
    <row r="8" spans="2:7" ht="15.75" thickBot="1">
      <c r="B8" s="133" t="s">
        <v>255</v>
      </c>
      <c r="C8" s="134">
        <f>SUM(C4:C7)</f>
        <v>317649.08999999997</v>
      </c>
      <c r="D8" s="134">
        <f>SUM(D4:D7)</f>
        <v>326828.54136999999</v>
      </c>
      <c r="E8" s="134">
        <f>SUM(E4:E7)</f>
        <v>336316.45689940994</v>
      </c>
      <c r="F8" s="134">
        <f>SUM(F4:F7)</f>
        <v>346124.11363090511</v>
      </c>
      <c r="G8" s="134">
        <f>SUM(G4:G7)</f>
        <v>1326918.201900315</v>
      </c>
    </row>
    <row r="9" spans="2:7" ht="15.75" thickTop="1"/>
    <row r="10" spans="2:7" ht="16.5" thickBot="1">
      <c r="B10" s="164" t="s">
        <v>256</v>
      </c>
      <c r="C10" s="164"/>
    </row>
    <row r="11" spans="2:7" ht="16.5" thickTop="1">
      <c r="B11" s="132" t="s">
        <v>207</v>
      </c>
      <c r="C11" s="135">
        <v>3.3000000000000002E-2</v>
      </c>
    </row>
    <row r="12" spans="2:7" ht="15.75">
      <c r="B12" s="132" t="s">
        <v>191</v>
      </c>
      <c r="C12" s="135">
        <v>2.3E-2</v>
      </c>
    </row>
    <row r="13" spans="2:7" ht="15.75">
      <c r="B13" s="132" t="s">
        <v>211</v>
      </c>
      <c r="C13" s="135">
        <v>4.2999999999999997E-2</v>
      </c>
    </row>
    <row r="14" spans="2:7" ht="15.75">
      <c r="B14" s="132" t="s">
        <v>209</v>
      </c>
      <c r="C14" s="135">
        <v>1.0999999999999999E-2</v>
      </c>
    </row>
  </sheetData>
  <mergeCells count="2">
    <mergeCell ref="B10:C10"/>
    <mergeCell ref="B1:G1"/>
  </mergeCells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79998168889431442"/>
  </sheetPr>
  <dimension ref="A1:E9"/>
  <sheetViews>
    <sheetView workbookViewId="0">
      <selection activeCell="C17" sqref="C17"/>
    </sheetView>
  </sheetViews>
  <sheetFormatPr defaultRowHeight="12.75"/>
  <cols>
    <col min="1" max="1" width="11.28515625" customWidth="1"/>
  </cols>
  <sheetData>
    <row r="1" spans="1:5">
      <c r="A1" s="166" t="s">
        <v>257</v>
      </c>
      <c r="B1" s="166"/>
      <c r="C1" s="166"/>
      <c r="D1" s="166"/>
      <c r="E1" s="166"/>
    </row>
    <row r="3" spans="1:5">
      <c r="A3" s="1" t="s">
        <v>258</v>
      </c>
      <c r="B3" s="2" t="s">
        <v>259</v>
      </c>
      <c r="C3" s="2" t="s">
        <v>260</v>
      </c>
      <c r="D3" s="2" t="s">
        <v>261</v>
      </c>
      <c r="E3" s="2" t="s">
        <v>262</v>
      </c>
    </row>
    <row r="4" spans="1:5">
      <c r="A4" s="119" t="s">
        <v>196</v>
      </c>
      <c r="B4">
        <v>200</v>
      </c>
      <c r="C4">
        <v>800</v>
      </c>
      <c r="D4">
        <v>900</v>
      </c>
      <c r="E4">
        <v>500</v>
      </c>
    </row>
    <row r="5" spans="1:5">
      <c r="A5" s="119" t="s">
        <v>263</v>
      </c>
      <c r="B5">
        <v>400</v>
      </c>
      <c r="C5">
        <v>100</v>
      </c>
      <c r="D5">
        <v>800</v>
      </c>
      <c r="E5">
        <v>100</v>
      </c>
    </row>
    <row r="6" spans="1:5">
      <c r="A6" s="119" t="s">
        <v>197</v>
      </c>
      <c r="B6">
        <v>200</v>
      </c>
      <c r="C6">
        <v>500</v>
      </c>
      <c r="D6">
        <v>500</v>
      </c>
      <c r="E6">
        <v>200</v>
      </c>
    </row>
    <row r="7" spans="1:5">
      <c r="A7" s="119" t="s">
        <v>264</v>
      </c>
      <c r="B7">
        <v>200</v>
      </c>
      <c r="C7">
        <v>300</v>
      </c>
      <c r="D7">
        <v>500</v>
      </c>
      <c r="E7">
        <v>300</v>
      </c>
    </row>
    <row r="9" spans="1:5">
      <c r="A9" s="3" t="s">
        <v>255</v>
      </c>
      <c r="B9" s="4">
        <f>SUM(B4:B7)</f>
        <v>1000</v>
      </c>
      <c r="C9" s="4">
        <f>SUM(C4:C7)</f>
        <v>1700</v>
      </c>
      <c r="D9" s="4">
        <f>SUM(D4:D7)</f>
        <v>2700</v>
      </c>
      <c r="E9" s="4">
        <f>SUM(E4:E7)</f>
        <v>1100</v>
      </c>
    </row>
  </sheetData>
  <mergeCells count="1">
    <mergeCell ref="A1:E1"/>
  </mergeCells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79998168889431442"/>
  </sheetPr>
  <dimension ref="A1:E9"/>
  <sheetViews>
    <sheetView workbookViewId="0">
      <selection activeCell="C17" sqref="C17"/>
    </sheetView>
  </sheetViews>
  <sheetFormatPr defaultRowHeight="12.75"/>
  <cols>
    <col min="1" max="1" width="11.28515625" customWidth="1"/>
  </cols>
  <sheetData>
    <row r="1" spans="1:5">
      <c r="A1" s="166" t="s">
        <v>265</v>
      </c>
      <c r="B1" s="166"/>
      <c r="C1" s="166"/>
      <c r="D1" s="166"/>
      <c r="E1" s="166"/>
    </row>
    <row r="3" spans="1:5">
      <c r="A3" s="1" t="s">
        <v>258</v>
      </c>
      <c r="B3" s="2" t="s">
        <v>259</v>
      </c>
      <c r="C3" s="2" t="s">
        <v>260</v>
      </c>
      <c r="D3" s="2" t="s">
        <v>261</v>
      </c>
      <c r="E3" s="2" t="s">
        <v>262</v>
      </c>
    </row>
    <row r="4" spans="1:5">
      <c r="A4" t="s">
        <v>196</v>
      </c>
      <c r="B4">
        <v>400</v>
      </c>
      <c r="C4">
        <v>800</v>
      </c>
      <c r="D4">
        <v>900</v>
      </c>
      <c r="E4">
        <v>300</v>
      </c>
    </row>
    <row r="5" spans="1:5">
      <c r="A5" t="s">
        <v>263</v>
      </c>
      <c r="B5">
        <v>200</v>
      </c>
      <c r="C5">
        <v>500</v>
      </c>
      <c r="D5">
        <v>1200</v>
      </c>
      <c r="E5">
        <v>100</v>
      </c>
    </row>
    <row r="6" spans="1:5">
      <c r="A6" t="s">
        <v>197</v>
      </c>
      <c r="B6">
        <v>300</v>
      </c>
      <c r="C6">
        <v>400</v>
      </c>
      <c r="D6">
        <v>1400</v>
      </c>
      <c r="E6">
        <v>300</v>
      </c>
    </row>
    <row r="7" spans="1:5">
      <c r="A7" t="s">
        <v>264</v>
      </c>
      <c r="B7">
        <v>100</v>
      </c>
      <c r="C7">
        <v>300</v>
      </c>
      <c r="D7">
        <v>500</v>
      </c>
      <c r="E7">
        <v>300</v>
      </c>
    </row>
    <row r="9" spans="1:5">
      <c r="A9" s="3" t="s">
        <v>255</v>
      </c>
      <c r="B9" s="4">
        <f>SUM(B4:B7)</f>
        <v>1000</v>
      </c>
      <c r="C9" s="4">
        <f>SUM(C4:C7)</f>
        <v>2000</v>
      </c>
      <c r="D9" s="4">
        <f>SUM(D4:D7)</f>
        <v>4000</v>
      </c>
      <c r="E9" s="4">
        <f>SUM(E4:E7)</f>
        <v>1000</v>
      </c>
    </row>
  </sheetData>
  <mergeCells count="1">
    <mergeCell ref="A1:E1"/>
  </mergeCells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79998168889431442"/>
  </sheetPr>
  <dimension ref="A1:E9"/>
  <sheetViews>
    <sheetView workbookViewId="0">
      <selection activeCell="A8" sqref="A8"/>
    </sheetView>
  </sheetViews>
  <sheetFormatPr defaultRowHeight="12.75"/>
  <cols>
    <col min="1" max="1" width="11.28515625" customWidth="1"/>
  </cols>
  <sheetData>
    <row r="1" spans="1:5">
      <c r="A1" s="166" t="s">
        <v>266</v>
      </c>
      <c r="B1" s="166"/>
      <c r="C1" s="166"/>
      <c r="D1" s="166"/>
      <c r="E1" s="166"/>
    </row>
    <row r="3" spans="1:5">
      <c r="A3" s="1" t="s">
        <v>258</v>
      </c>
      <c r="B3" s="2" t="s">
        <v>259</v>
      </c>
      <c r="C3" s="2" t="s">
        <v>260</v>
      </c>
      <c r="D3" s="2" t="s">
        <v>261</v>
      </c>
      <c r="E3" s="2" t="s">
        <v>262</v>
      </c>
    </row>
    <row r="4" spans="1:5">
      <c r="A4" s="119" t="s">
        <v>196</v>
      </c>
      <c r="B4">
        <v>200</v>
      </c>
      <c r="C4">
        <v>600</v>
      </c>
      <c r="D4">
        <v>700</v>
      </c>
      <c r="E4">
        <v>400</v>
      </c>
    </row>
    <row r="5" spans="1:5">
      <c r="A5" s="119" t="s">
        <v>263</v>
      </c>
      <c r="B5">
        <v>300</v>
      </c>
      <c r="C5">
        <v>200</v>
      </c>
      <c r="D5">
        <v>500</v>
      </c>
      <c r="E5">
        <v>600</v>
      </c>
    </row>
    <row r="6" spans="1:5">
      <c r="A6" s="119" t="s">
        <v>197</v>
      </c>
      <c r="B6">
        <v>200</v>
      </c>
      <c r="C6">
        <v>400</v>
      </c>
      <c r="D6">
        <v>500</v>
      </c>
      <c r="E6">
        <v>100</v>
      </c>
    </row>
    <row r="7" spans="1:5">
      <c r="A7" s="119" t="s">
        <v>264</v>
      </c>
      <c r="B7">
        <v>300</v>
      </c>
      <c r="C7">
        <v>300</v>
      </c>
      <c r="D7">
        <v>100</v>
      </c>
      <c r="E7">
        <v>200</v>
      </c>
    </row>
    <row r="9" spans="1:5">
      <c r="A9" s="3" t="s">
        <v>255</v>
      </c>
      <c r="B9" s="4">
        <f>SUM(B4:B7)</f>
        <v>1000</v>
      </c>
      <c r="C9" s="4">
        <f>SUM(C4:C7)</f>
        <v>1500</v>
      </c>
      <c r="D9" s="4">
        <f>SUM(D4:D7)</f>
        <v>1800</v>
      </c>
      <c r="E9" s="4">
        <f>SUM(E4:E7)</f>
        <v>1300</v>
      </c>
    </row>
  </sheetData>
  <mergeCells count="1">
    <mergeCell ref="A1:E1"/>
  </mergeCells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79998168889431442"/>
  </sheetPr>
  <dimension ref="A1:E9"/>
  <sheetViews>
    <sheetView workbookViewId="0">
      <selection activeCell="E45" sqref="E45"/>
    </sheetView>
  </sheetViews>
  <sheetFormatPr defaultRowHeight="12.75"/>
  <cols>
    <col min="1" max="1" width="11.28515625" customWidth="1"/>
  </cols>
  <sheetData>
    <row r="1" spans="1:5">
      <c r="A1" s="166" t="s">
        <v>267</v>
      </c>
      <c r="B1" s="166"/>
      <c r="C1" s="166"/>
      <c r="D1" s="166"/>
      <c r="E1" s="166"/>
    </row>
    <row r="3" spans="1:5">
      <c r="A3" s="1" t="s">
        <v>258</v>
      </c>
      <c r="B3" s="2" t="s">
        <v>259</v>
      </c>
      <c r="C3" s="2" t="s">
        <v>260</v>
      </c>
      <c r="D3" s="2" t="s">
        <v>261</v>
      </c>
      <c r="E3" s="2" t="s">
        <v>262</v>
      </c>
    </row>
    <row r="4" spans="1:5">
      <c r="A4" t="s">
        <v>196</v>
      </c>
    </row>
    <row r="5" spans="1:5">
      <c r="A5" t="s">
        <v>263</v>
      </c>
    </row>
    <row r="6" spans="1:5">
      <c r="A6" t="s">
        <v>197</v>
      </c>
    </row>
    <row r="7" spans="1:5">
      <c r="A7" t="s">
        <v>264</v>
      </c>
    </row>
    <row r="9" spans="1:5">
      <c r="A9" s="3" t="s">
        <v>255</v>
      </c>
      <c r="B9" s="4">
        <f>SUM(B4:B7)</f>
        <v>0</v>
      </c>
      <c r="C9" s="4">
        <f>SUM(C4:C7)</f>
        <v>0</v>
      </c>
      <c r="D9" s="4">
        <f>SUM(D4:D7)</f>
        <v>0</v>
      </c>
      <c r="E9" s="4">
        <f>SUM(E4:E7)</f>
        <v>0</v>
      </c>
    </row>
  </sheetData>
  <mergeCells count="1">
    <mergeCell ref="A1:E1"/>
  </mergeCells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C7"/>
  <sheetViews>
    <sheetView workbookViewId="0">
      <selection activeCell="A5" sqref="A5"/>
    </sheetView>
  </sheetViews>
  <sheetFormatPr defaultRowHeight="12.75"/>
  <cols>
    <col min="1" max="1" width="15.42578125" style="5" bestFit="1" customWidth="1"/>
    <col min="2" max="2" width="9.28515625" style="5" customWidth="1"/>
    <col min="3" max="3" width="13.7109375" style="5" bestFit="1" customWidth="1"/>
    <col min="4" max="16384" width="9.140625" style="5"/>
  </cols>
  <sheetData>
    <row r="1" spans="1:3" ht="22.5">
      <c r="A1" s="168" t="s">
        <v>268</v>
      </c>
      <c r="B1" s="168"/>
      <c r="C1" s="168"/>
    </row>
    <row r="2" spans="1:3" ht="15">
      <c r="A2" s="167">
        <v>42005</v>
      </c>
      <c r="B2" s="167"/>
      <c r="C2" s="167"/>
    </row>
    <row r="4" spans="1:3" ht="18" thickBot="1">
      <c r="A4" s="138" t="s">
        <v>269</v>
      </c>
      <c r="B4" s="138" t="s">
        <v>158</v>
      </c>
      <c r="C4" s="138" t="s">
        <v>270</v>
      </c>
    </row>
    <row r="5" spans="1:3" ht="13.5" thickTop="1">
      <c r="A5" s="137" t="s">
        <v>271</v>
      </c>
      <c r="B5" s="139">
        <v>34</v>
      </c>
      <c r="C5" s="139" t="e">
        <f ca="1">B5*Commission</f>
        <v>#NAME?</v>
      </c>
    </row>
    <row r="6" spans="1:3">
      <c r="A6" s="5" t="s">
        <v>272</v>
      </c>
      <c r="B6" s="139">
        <v>45</v>
      </c>
      <c r="C6" s="139" t="e">
        <f ca="1">B6*Commission</f>
        <v>#NAME?</v>
      </c>
    </row>
    <row r="7" spans="1:3">
      <c r="A7" s="5" t="s">
        <v>273</v>
      </c>
      <c r="B7" s="139">
        <v>22</v>
      </c>
      <c r="C7" s="139" t="e">
        <f ca="1">B7*Commission</f>
        <v>#NAME?</v>
      </c>
    </row>
  </sheetData>
  <mergeCells count="2">
    <mergeCell ref="A2:C2"/>
    <mergeCell ref="A1:C1"/>
  </mergeCells>
  <pageMargins left="0.75" right="0.75" top="1" bottom="1" header="0.5" footer="0.5"/>
  <pageSetup orientation="portrait" horizontalDpi="200" verticalDpi="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A1:C7"/>
  <sheetViews>
    <sheetView workbookViewId="0">
      <selection activeCell="A5" sqref="A5"/>
    </sheetView>
  </sheetViews>
  <sheetFormatPr defaultRowHeight="12.75"/>
  <cols>
    <col min="1" max="1" width="15.42578125" style="5" bestFit="1" customWidth="1"/>
    <col min="2" max="2" width="9.28515625" style="5" customWidth="1"/>
    <col min="3" max="3" width="13.7109375" style="5" bestFit="1" customWidth="1"/>
    <col min="4" max="16384" width="9.140625" style="5"/>
  </cols>
  <sheetData>
    <row r="1" spans="1:3" ht="22.5">
      <c r="A1" s="169" t="s">
        <v>274</v>
      </c>
      <c r="B1" s="169"/>
      <c r="C1" s="169"/>
    </row>
    <row r="2" spans="1:3" ht="15">
      <c r="A2" s="167">
        <v>42005</v>
      </c>
      <c r="B2" s="167"/>
      <c r="C2" s="167"/>
    </row>
    <row r="4" spans="1:3" ht="18" thickBot="1">
      <c r="A4" s="138" t="s">
        <v>269</v>
      </c>
      <c r="B4" s="138" t="s">
        <v>158</v>
      </c>
      <c r="C4" s="138" t="s">
        <v>270</v>
      </c>
    </row>
    <row r="5" spans="1:3" ht="13.5" thickTop="1">
      <c r="A5" s="5" t="s">
        <v>273</v>
      </c>
      <c r="B5" s="139">
        <v>22</v>
      </c>
      <c r="C5" s="139" t="e">
        <f ca="1">B5*Commission</f>
        <v>#NAME?</v>
      </c>
    </row>
    <row r="6" spans="1:3">
      <c r="A6" s="5" t="s">
        <v>275</v>
      </c>
      <c r="B6" s="139">
        <v>14</v>
      </c>
      <c r="C6" s="139" t="e">
        <f ca="1">B6*Commission</f>
        <v>#NAME?</v>
      </c>
    </row>
    <row r="7" spans="1:3">
      <c r="A7" s="5" t="s">
        <v>271</v>
      </c>
      <c r="B7" s="139">
        <v>54</v>
      </c>
      <c r="C7" s="139" t="e">
        <f ca="1">B7*Commission</f>
        <v>#NAME?</v>
      </c>
    </row>
  </sheetData>
  <mergeCells count="2">
    <mergeCell ref="A2:C2"/>
    <mergeCell ref="A1:C1"/>
  </mergeCell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59999389629810485"/>
  </sheetPr>
  <dimension ref="A1:C7"/>
  <sheetViews>
    <sheetView workbookViewId="0">
      <selection sqref="A1:C1"/>
    </sheetView>
  </sheetViews>
  <sheetFormatPr defaultRowHeight="12.75"/>
  <cols>
    <col min="1" max="1" width="13.42578125" style="5" bestFit="1" customWidth="1"/>
    <col min="2" max="2" width="9.28515625" style="5" customWidth="1"/>
    <col min="3" max="3" width="13.7109375" style="5" bestFit="1" customWidth="1"/>
    <col min="4" max="16384" width="9.140625" style="5"/>
  </cols>
  <sheetData>
    <row r="1" spans="1:3" ht="22.5">
      <c r="A1" s="169" t="s">
        <v>276</v>
      </c>
      <c r="B1" s="169"/>
      <c r="C1" s="169"/>
    </row>
    <row r="2" spans="1:3" ht="15">
      <c r="A2" s="167">
        <v>42005</v>
      </c>
      <c r="B2" s="167"/>
      <c r="C2" s="167"/>
    </row>
    <row r="4" spans="1:3" ht="18" thickBot="1">
      <c r="A4" s="138" t="s">
        <v>269</v>
      </c>
      <c r="B4" s="138" t="s">
        <v>158</v>
      </c>
      <c r="C4" s="138" t="s">
        <v>270</v>
      </c>
    </row>
    <row r="5" spans="1:3" ht="13.5" thickTop="1">
      <c r="A5" s="5" t="s">
        <v>275</v>
      </c>
      <c r="B5" s="139">
        <v>44</v>
      </c>
      <c r="C5" s="139" t="e">
        <f ca="1">B5*Commission</f>
        <v>#NAME?</v>
      </c>
    </row>
    <row r="6" spans="1:3">
      <c r="A6" s="137" t="s">
        <v>272</v>
      </c>
      <c r="B6" s="139">
        <v>32</v>
      </c>
      <c r="C6" s="139" t="e">
        <f ca="1">B6*Commission</f>
        <v>#NAME?</v>
      </c>
    </row>
    <row r="7" spans="1:3">
      <c r="B7" s="140"/>
      <c r="C7" s="140"/>
    </row>
  </sheetData>
  <mergeCells count="2">
    <mergeCell ref="A2:C2"/>
    <mergeCell ref="A1:C1"/>
  </mergeCell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0.59999389629810485"/>
  </sheetPr>
  <dimension ref="A1:G24"/>
  <sheetViews>
    <sheetView workbookViewId="0">
      <selection activeCell="D22" sqref="D22"/>
    </sheetView>
  </sheetViews>
  <sheetFormatPr defaultRowHeight="12.75"/>
  <cols>
    <col min="1" max="1" width="16.140625" style="5" customWidth="1"/>
    <col min="2" max="2" width="13.7109375" style="5" customWidth="1"/>
    <col min="3" max="3" width="13.85546875" style="5" customWidth="1"/>
    <col min="4" max="16384" width="9.140625" style="5"/>
  </cols>
  <sheetData>
    <row r="1" spans="1:7" ht="22.5">
      <c r="A1" s="153" t="s">
        <v>277</v>
      </c>
      <c r="B1" s="153"/>
      <c r="C1" s="153"/>
    </row>
    <row r="2" spans="1:7" ht="15">
      <c r="A2" s="167">
        <v>42005</v>
      </c>
      <c r="B2" s="167"/>
      <c r="C2" s="167"/>
    </row>
    <row r="4" spans="1:7">
      <c r="A4" s="1" t="s">
        <v>278</v>
      </c>
      <c r="B4" s="1"/>
      <c r="C4"/>
    </row>
    <row r="5" spans="1:7">
      <c r="A5"/>
      <c r="B5"/>
      <c r="C5"/>
      <c r="D5"/>
      <c r="E5"/>
      <c r="F5"/>
      <c r="G5"/>
    </row>
    <row r="6" spans="1:7">
      <c r="A6"/>
      <c r="B6"/>
      <c r="C6"/>
      <c r="D6"/>
      <c r="E6"/>
      <c r="F6"/>
      <c r="G6"/>
    </row>
    <row r="7" spans="1:7">
      <c r="A7"/>
      <c r="B7"/>
      <c r="C7"/>
      <c r="D7"/>
      <c r="E7"/>
      <c r="F7"/>
      <c r="G7"/>
    </row>
    <row r="8" spans="1:7">
      <c r="A8"/>
      <c r="B8"/>
      <c r="C8"/>
      <c r="D8"/>
      <c r="E8"/>
      <c r="F8"/>
      <c r="G8"/>
    </row>
    <row r="9" spans="1:7">
      <c r="A9"/>
      <c r="B9"/>
      <c r="C9"/>
      <c r="D9"/>
      <c r="E9"/>
      <c r="F9"/>
      <c r="G9"/>
    </row>
    <row r="10" spans="1:7">
      <c r="A10"/>
      <c r="B10"/>
      <c r="C10"/>
      <c r="D10"/>
      <c r="E10"/>
      <c r="F10"/>
      <c r="G10"/>
    </row>
    <row r="11" spans="1:7">
      <c r="A11"/>
      <c r="B11"/>
      <c r="C11"/>
      <c r="D11"/>
      <c r="E11"/>
      <c r="F11"/>
      <c r="G11"/>
    </row>
    <row r="12" spans="1:7">
      <c r="A12"/>
      <c r="B12"/>
      <c r="C12"/>
      <c r="D12"/>
      <c r="E12"/>
      <c r="F12"/>
      <c r="G12"/>
    </row>
    <row r="13" spans="1:7">
      <c r="A13"/>
      <c r="B13"/>
      <c r="C13"/>
      <c r="D13"/>
      <c r="E13"/>
      <c r="F13"/>
      <c r="G13"/>
    </row>
    <row r="14" spans="1:7">
      <c r="A14"/>
      <c r="B14"/>
      <c r="C14"/>
      <c r="D14"/>
      <c r="E14"/>
      <c r="F14"/>
      <c r="G14"/>
    </row>
    <row r="15" spans="1:7">
      <c r="A15"/>
      <c r="B15"/>
      <c r="C15"/>
      <c r="D15"/>
      <c r="E15"/>
      <c r="F15"/>
      <c r="G15"/>
    </row>
    <row r="16" spans="1:7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  <row r="24" spans="1:7">
      <c r="A24"/>
      <c r="B24"/>
      <c r="C24"/>
      <c r="D24"/>
      <c r="E24"/>
      <c r="F24"/>
      <c r="G24"/>
    </row>
  </sheetData>
  <mergeCells count="2">
    <mergeCell ref="A1:C1"/>
    <mergeCell ref="A2:C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14"/>
  <sheetViews>
    <sheetView tabSelected="1" workbookViewId="0">
      <selection activeCell="C21" sqref="C21"/>
    </sheetView>
  </sheetViews>
  <sheetFormatPr defaultRowHeight="15"/>
  <cols>
    <col min="1" max="1" width="23.42578125" style="7" bestFit="1" customWidth="1"/>
    <col min="2" max="2" width="20.5703125" style="7" customWidth="1"/>
    <col min="3" max="3" width="18.7109375" style="7" customWidth="1"/>
    <col min="4" max="16384" width="9.140625" style="7"/>
  </cols>
  <sheetData>
    <row r="1" spans="1:3">
      <c r="B1" s="32" t="s">
        <v>19</v>
      </c>
      <c r="C1" s="39"/>
    </row>
    <row r="2" spans="1:3" ht="15.75" thickBot="1"/>
    <row r="3" spans="1:3">
      <c r="B3" s="28" t="s">
        <v>20</v>
      </c>
      <c r="C3" s="28" t="s">
        <v>21</v>
      </c>
    </row>
    <row r="4" spans="1:3" ht="18.75" thickBot="1">
      <c r="A4" s="34" t="s">
        <v>22</v>
      </c>
      <c r="B4" s="29" t="s">
        <v>23</v>
      </c>
      <c r="C4" s="29" t="s">
        <v>24</v>
      </c>
    </row>
    <row r="5" spans="1:3">
      <c r="A5" s="38" t="s">
        <v>25</v>
      </c>
      <c r="B5" s="35">
        <f ca="1">TODAY()-10</f>
        <v>44324</v>
      </c>
      <c r="C5" s="36"/>
    </row>
    <row r="6" spans="1:3">
      <c r="A6" s="38" t="s">
        <v>26</v>
      </c>
      <c r="B6" s="35">
        <f ca="1">TODAY()-15</f>
        <v>44319</v>
      </c>
      <c r="C6" s="37"/>
    </row>
    <row r="7" spans="1:3">
      <c r="A7" s="38" t="s">
        <v>27</v>
      </c>
      <c r="B7" s="35">
        <f ca="1">TODAY()-32</f>
        <v>44302</v>
      </c>
      <c r="C7" s="37"/>
    </row>
    <row r="8" spans="1:3">
      <c r="A8" s="38" t="s">
        <v>28</v>
      </c>
      <c r="B8" s="35">
        <f ca="1">TODAY()-45</f>
        <v>44289</v>
      </c>
      <c r="C8" s="37"/>
    </row>
    <row r="9" spans="1:3">
      <c r="A9" s="38" t="s">
        <v>29</v>
      </c>
      <c r="B9" s="35">
        <f ca="1">TODAY()-3</f>
        <v>44331</v>
      </c>
      <c r="C9" s="37"/>
    </row>
    <row r="12" spans="1:3" ht="21">
      <c r="A12" s="145" t="s">
        <v>30</v>
      </c>
      <c r="B12" s="145"/>
      <c r="C12" s="145"/>
    </row>
    <row r="13" spans="1:3">
      <c r="A13" s="33" t="s">
        <v>31</v>
      </c>
      <c r="B13" s="33" t="s">
        <v>32</v>
      </c>
      <c r="C13" s="33" t="s">
        <v>33</v>
      </c>
    </row>
    <row r="14" spans="1:3">
      <c r="A14" s="30"/>
      <c r="B14" s="31"/>
      <c r="C14" s="31"/>
    </row>
  </sheetData>
  <mergeCells count="1">
    <mergeCell ref="A12:C12"/>
  </mergeCells>
  <phoneticPr fontId="0" type="noConversion"/>
  <printOptions horizontalCentered="1" headings="1" gridLines="1" gridLinesSet="0"/>
  <pageMargins left="0.75" right="0.75" top="1" bottom="1" header="0.5" footer="0.5"/>
  <pageSetup orientation="landscape" horizontalDpi="4294967292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M46"/>
  <sheetViews>
    <sheetView workbookViewId="0">
      <selection sqref="A1:E2"/>
    </sheetView>
  </sheetViews>
  <sheetFormatPr defaultRowHeight="15"/>
  <cols>
    <col min="1" max="1" width="9.5703125" style="7" customWidth="1"/>
    <col min="2" max="2" width="13.28515625" style="7" customWidth="1"/>
    <col min="3" max="3" width="14.85546875" style="7" customWidth="1"/>
    <col min="4" max="4" width="9.140625" style="7"/>
    <col min="5" max="5" width="11.28515625" style="7" customWidth="1"/>
    <col min="6" max="6" width="10.42578125" style="7" bestFit="1" customWidth="1"/>
    <col min="7" max="7" width="11.140625" style="7" customWidth="1"/>
    <col min="8" max="8" width="10.140625" style="7" bestFit="1" customWidth="1"/>
    <col min="9" max="9" width="9.28515625" style="7" bestFit="1" customWidth="1"/>
    <col min="10" max="16384" width="9.140625" style="7"/>
  </cols>
  <sheetData>
    <row r="1" spans="1:9" ht="15.75" thickBot="1">
      <c r="A1" s="146" t="s">
        <v>34</v>
      </c>
      <c r="B1" s="146"/>
      <c r="C1" s="146"/>
      <c r="D1" s="146"/>
      <c r="E1" s="146"/>
    </row>
    <row r="2" spans="1:9" ht="16.5" thickTop="1" thickBot="1">
      <c r="A2" s="146"/>
      <c r="B2" s="146"/>
      <c r="C2" s="146"/>
      <c r="D2" s="146"/>
      <c r="E2" s="146"/>
    </row>
    <row r="3" spans="1:9" ht="15.75" thickTop="1">
      <c r="A3" s="44" t="s">
        <v>35</v>
      </c>
      <c r="B3" s="44" t="s">
        <v>36</v>
      </c>
      <c r="C3" s="44" t="s">
        <v>37</v>
      </c>
      <c r="D3" s="44" t="s">
        <v>38</v>
      </c>
      <c r="E3" s="44" t="s">
        <v>39</v>
      </c>
    </row>
    <row r="4" spans="1:9">
      <c r="A4" s="47">
        <v>1054</v>
      </c>
      <c r="B4" s="25"/>
      <c r="C4" s="25"/>
      <c r="D4" s="25"/>
      <c r="E4" s="46"/>
    </row>
    <row r="7" spans="1:9" ht="15.75" customHeight="1">
      <c r="A7" s="147" t="s">
        <v>40</v>
      </c>
      <c r="B7" s="147"/>
      <c r="C7" s="147"/>
      <c r="D7" s="147"/>
      <c r="E7" s="147"/>
      <c r="F7" s="147"/>
      <c r="G7" s="147"/>
      <c r="H7" s="147"/>
      <c r="I7" s="147"/>
    </row>
    <row r="8" spans="1:9" ht="16.5" customHeight="1" thickBot="1">
      <c r="A8" s="146"/>
      <c r="B8" s="146"/>
      <c r="C8" s="146"/>
      <c r="D8" s="146"/>
      <c r="E8" s="146"/>
      <c r="F8" s="146"/>
      <c r="G8" s="146"/>
      <c r="H8" s="146"/>
      <c r="I8" s="146"/>
    </row>
    <row r="9" spans="1:9" ht="15.75" thickTop="1">
      <c r="A9" s="44" t="s">
        <v>35</v>
      </c>
      <c r="B9" s="44" t="s">
        <v>36</v>
      </c>
      <c r="C9" s="44" t="s">
        <v>37</v>
      </c>
      <c r="D9" s="44" t="s">
        <v>38</v>
      </c>
      <c r="E9" s="44" t="s">
        <v>41</v>
      </c>
      <c r="F9" s="44" t="s">
        <v>42</v>
      </c>
      <c r="G9" s="44" t="s">
        <v>43</v>
      </c>
      <c r="H9" s="44" t="s">
        <v>44</v>
      </c>
      <c r="I9" s="44" t="s">
        <v>39</v>
      </c>
    </row>
    <row r="10" spans="1:9">
      <c r="A10" s="41">
        <v>1054</v>
      </c>
      <c r="B10" s="41" t="s">
        <v>45</v>
      </c>
      <c r="C10" s="41" t="s">
        <v>46</v>
      </c>
      <c r="D10" s="41" t="s">
        <v>47</v>
      </c>
      <c r="E10" s="41" t="s">
        <v>48</v>
      </c>
      <c r="F10" s="41">
        <v>148</v>
      </c>
      <c r="G10" s="41" t="s">
        <v>49</v>
      </c>
      <c r="H10" s="42">
        <v>38092.25</v>
      </c>
      <c r="I10" s="43">
        <v>11.25</v>
      </c>
    </row>
    <row r="11" spans="1:9">
      <c r="A11" s="41">
        <v>1056</v>
      </c>
      <c r="B11" s="41" t="s">
        <v>50</v>
      </c>
      <c r="C11" s="41" t="s">
        <v>51</v>
      </c>
      <c r="D11" s="41" t="s">
        <v>47</v>
      </c>
      <c r="E11" s="41" t="s">
        <v>52</v>
      </c>
      <c r="F11" s="41">
        <v>121</v>
      </c>
      <c r="G11" s="41" t="s">
        <v>49</v>
      </c>
      <c r="H11" s="42">
        <v>33901.25</v>
      </c>
      <c r="I11" s="43">
        <v>12.25</v>
      </c>
    </row>
    <row r="12" spans="1:9">
      <c r="A12" s="41">
        <v>1067</v>
      </c>
      <c r="B12" s="41" t="s">
        <v>53</v>
      </c>
      <c r="C12" s="41" t="s">
        <v>54</v>
      </c>
      <c r="D12" s="41" t="s">
        <v>47</v>
      </c>
      <c r="E12" s="41" t="s">
        <v>55</v>
      </c>
      <c r="F12" s="41">
        <v>123</v>
      </c>
      <c r="G12" s="41" t="s">
        <v>49</v>
      </c>
      <c r="H12" s="42">
        <v>36788.25</v>
      </c>
      <c r="I12" s="43">
        <v>14.55</v>
      </c>
    </row>
    <row r="13" spans="1:9">
      <c r="A13" s="41">
        <v>1075</v>
      </c>
      <c r="B13" s="41" t="s">
        <v>56</v>
      </c>
      <c r="C13" s="41" t="s">
        <v>57</v>
      </c>
      <c r="D13" s="41" t="s">
        <v>58</v>
      </c>
      <c r="E13" s="41" t="s">
        <v>59</v>
      </c>
      <c r="F13" s="41">
        <v>126</v>
      </c>
      <c r="G13" s="41" t="s">
        <v>60</v>
      </c>
      <c r="H13" s="42">
        <v>38571.25</v>
      </c>
      <c r="I13" s="43">
        <v>11.25</v>
      </c>
    </row>
    <row r="14" spans="1:9">
      <c r="A14" s="41">
        <v>1078</v>
      </c>
      <c r="B14" s="41" t="s">
        <v>61</v>
      </c>
      <c r="C14" s="41" t="s">
        <v>62</v>
      </c>
      <c r="D14" s="41" t="s">
        <v>63</v>
      </c>
      <c r="E14" s="41" t="s">
        <v>64</v>
      </c>
      <c r="F14" s="41">
        <v>101</v>
      </c>
      <c r="G14" s="41" t="s">
        <v>60</v>
      </c>
      <c r="H14" s="42">
        <v>36251.25</v>
      </c>
      <c r="I14" s="43">
        <v>10.199999999999999</v>
      </c>
    </row>
    <row r="15" spans="1:9">
      <c r="A15" s="41">
        <v>1152</v>
      </c>
      <c r="B15" s="41" t="s">
        <v>65</v>
      </c>
      <c r="C15" s="41" t="s">
        <v>66</v>
      </c>
      <c r="D15" s="41" t="s">
        <v>58</v>
      </c>
      <c r="E15" s="41" t="s">
        <v>67</v>
      </c>
      <c r="F15" s="41">
        <v>118</v>
      </c>
      <c r="G15" s="41" t="s">
        <v>60</v>
      </c>
      <c r="H15" s="42">
        <v>37642.25</v>
      </c>
      <c r="I15" s="43">
        <v>12.25</v>
      </c>
    </row>
    <row r="16" spans="1:9">
      <c r="A16" s="41">
        <v>1196</v>
      </c>
      <c r="B16" s="41" t="s">
        <v>68</v>
      </c>
      <c r="C16" s="41" t="s">
        <v>69</v>
      </c>
      <c r="D16" s="41" t="s">
        <v>70</v>
      </c>
      <c r="E16" s="41" t="s">
        <v>71</v>
      </c>
      <c r="F16" s="41">
        <v>289</v>
      </c>
      <c r="G16" s="41" t="s">
        <v>72</v>
      </c>
      <c r="H16" s="42">
        <v>40634.25</v>
      </c>
      <c r="I16" s="43">
        <v>9.9499999999999993</v>
      </c>
    </row>
    <row r="17" spans="1:9">
      <c r="A17" s="41">
        <v>1284</v>
      </c>
      <c r="B17" s="41" t="s">
        <v>73</v>
      </c>
      <c r="C17" s="41" t="s">
        <v>74</v>
      </c>
      <c r="D17" s="41" t="s">
        <v>75</v>
      </c>
      <c r="E17" s="41" t="s">
        <v>76</v>
      </c>
      <c r="F17" s="41">
        <v>124</v>
      </c>
      <c r="G17" s="41" t="s">
        <v>49</v>
      </c>
      <c r="H17" s="42">
        <v>35799.25</v>
      </c>
      <c r="I17" s="43">
        <v>12.3</v>
      </c>
    </row>
    <row r="18" spans="1:9">
      <c r="A18" s="41">
        <v>1290</v>
      </c>
      <c r="B18" s="41" t="s">
        <v>77</v>
      </c>
      <c r="C18" s="41" t="s">
        <v>78</v>
      </c>
      <c r="D18" s="41" t="s">
        <v>58</v>
      </c>
      <c r="E18" s="41" t="s">
        <v>79</v>
      </c>
      <c r="F18" s="41">
        <v>113</v>
      </c>
      <c r="G18" s="41" t="s">
        <v>60</v>
      </c>
      <c r="H18" s="42">
        <v>35798.25</v>
      </c>
      <c r="I18" s="43">
        <v>13.25</v>
      </c>
    </row>
    <row r="19" spans="1:9">
      <c r="A19" s="41">
        <v>1293</v>
      </c>
      <c r="B19" s="41" t="s">
        <v>80</v>
      </c>
      <c r="C19" s="41" t="s">
        <v>81</v>
      </c>
      <c r="D19" s="41" t="s">
        <v>70</v>
      </c>
      <c r="E19" s="41" t="s">
        <v>82</v>
      </c>
      <c r="F19" s="41">
        <v>205</v>
      </c>
      <c r="G19" s="41" t="s">
        <v>72</v>
      </c>
      <c r="H19" s="42">
        <v>35687.25</v>
      </c>
      <c r="I19" s="43">
        <v>10.199999999999999</v>
      </c>
    </row>
    <row r="20" spans="1:9">
      <c r="A20" s="41">
        <v>1299</v>
      </c>
      <c r="B20" s="41" t="s">
        <v>83</v>
      </c>
      <c r="C20" s="41" t="s">
        <v>84</v>
      </c>
      <c r="D20" s="41" t="s">
        <v>85</v>
      </c>
      <c r="E20" s="41" t="s">
        <v>86</v>
      </c>
      <c r="F20" s="41">
        <v>127</v>
      </c>
      <c r="G20" s="41" t="s">
        <v>49</v>
      </c>
      <c r="H20" s="42">
        <v>37611.25</v>
      </c>
      <c r="I20" s="43">
        <v>12.2</v>
      </c>
    </row>
    <row r="21" spans="1:9">
      <c r="A21" s="41">
        <v>1302</v>
      </c>
      <c r="B21" s="41" t="s">
        <v>45</v>
      </c>
      <c r="C21" s="41" t="s">
        <v>87</v>
      </c>
      <c r="D21" s="41" t="s">
        <v>75</v>
      </c>
      <c r="E21" s="41" t="s">
        <v>88</v>
      </c>
      <c r="F21" s="41">
        <v>139</v>
      </c>
      <c r="G21" s="41" t="s">
        <v>49</v>
      </c>
      <c r="H21" s="42">
        <v>35648.25</v>
      </c>
      <c r="I21" s="43">
        <v>14.25</v>
      </c>
    </row>
    <row r="22" spans="1:9">
      <c r="A22" s="41">
        <v>1310</v>
      </c>
      <c r="B22" s="41" t="s">
        <v>45</v>
      </c>
      <c r="C22" s="41" t="s">
        <v>89</v>
      </c>
      <c r="D22" s="41" t="s">
        <v>85</v>
      </c>
      <c r="E22" s="41" t="s">
        <v>90</v>
      </c>
      <c r="F22" s="41">
        <v>137</v>
      </c>
      <c r="G22" s="41" t="s">
        <v>49</v>
      </c>
      <c r="H22" s="42">
        <v>36437.25</v>
      </c>
      <c r="I22" s="43">
        <v>11.5</v>
      </c>
    </row>
    <row r="23" spans="1:9">
      <c r="A23" s="41">
        <v>1329</v>
      </c>
      <c r="B23" s="41" t="s">
        <v>91</v>
      </c>
      <c r="C23" s="41" t="s">
        <v>92</v>
      </c>
      <c r="D23" s="41" t="s">
        <v>63</v>
      </c>
      <c r="E23" s="41" t="s">
        <v>93</v>
      </c>
      <c r="F23" s="41">
        <v>151</v>
      </c>
      <c r="G23" s="41" t="s">
        <v>60</v>
      </c>
      <c r="H23" s="42">
        <v>37309.25</v>
      </c>
      <c r="I23" s="43">
        <v>10.35</v>
      </c>
    </row>
    <row r="24" spans="1:9">
      <c r="A24" s="41">
        <v>1333</v>
      </c>
      <c r="B24" s="41" t="s">
        <v>94</v>
      </c>
      <c r="C24" s="41" t="s">
        <v>95</v>
      </c>
      <c r="D24" s="41" t="s">
        <v>70</v>
      </c>
      <c r="E24" s="41" t="s">
        <v>96</v>
      </c>
      <c r="F24" s="41">
        <v>122</v>
      </c>
      <c r="G24" s="41" t="s">
        <v>72</v>
      </c>
      <c r="H24" s="42">
        <v>37727.25</v>
      </c>
      <c r="I24" s="43">
        <v>10.15</v>
      </c>
    </row>
    <row r="25" spans="1:9">
      <c r="A25" s="41">
        <v>1368</v>
      </c>
      <c r="B25" s="41" t="s">
        <v>97</v>
      </c>
      <c r="C25" s="41" t="s">
        <v>98</v>
      </c>
      <c r="D25" s="41" t="s">
        <v>58</v>
      </c>
      <c r="E25" s="41" t="s">
        <v>99</v>
      </c>
      <c r="F25" s="41">
        <v>132</v>
      </c>
      <c r="G25" s="41" t="s">
        <v>60</v>
      </c>
      <c r="H25" s="42">
        <v>35134.25</v>
      </c>
      <c r="I25" s="43">
        <v>12.25</v>
      </c>
    </row>
    <row r="26" spans="1:9">
      <c r="A26" s="41">
        <v>1509</v>
      </c>
      <c r="B26" s="41" t="s">
        <v>100</v>
      </c>
      <c r="C26" s="41" t="s">
        <v>101</v>
      </c>
      <c r="D26" s="41" t="s">
        <v>47</v>
      </c>
      <c r="E26" s="41" t="s">
        <v>102</v>
      </c>
      <c r="F26" s="41">
        <v>135</v>
      </c>
      <c r="G26" s="41" t="s">
        <v>49</v>
      </c>
      <c r="H26" s="42">
        <v>35965.25</v>
      </c>
      <c r="I26" s="43">
        <v>13.25</v>
      </c>
    </row>
    <row r="27" spans="1:9">
      <c r="A27" s="41">
        <v>1516</v>
      </c>
      <c r="B27" s="41" t="s">
        <v>45</v>
      </c>
      <c r="C27" s="41" t="s">
        <v>103</v>
      </c>
      <c r="D27" s="41" t="s">
        <v>63</v>
      </c>
      <c r="E27" s="41" t="s">
        <v>104</v>
      </c>
      <c r="F27" s="41">
        <v>105</v>
      </c>
      <c r="G27" s="41" t="s">
        <v>60</v>
      </c>
      <c r="H27" s="42">
        <v>35860.25</v>
      </c>
      <c r="I27" s="43">
        <v>9.5</v>
      </c>
    </row>
    <row r="28" spans="1:9">
      <c r="A28" s="41">
        <v>1529</v>
      </c>
      <c r="B28" s="41" t="s">
        <v>105</v>
      </c>
      <c r="C28" s="41" t="s">
        <v>106</v>
      </c>
      <c r="D28" s="41" t="s">
        <v>75</v>
      </c>
      <c r="E28" s="41" t="s">
        <v>107</v>
      </c>
      <c r="F28" s="41">
        <v>129</v>
      </c>
      <c r="G28" s="41" t="s">
        <v>49</v>
      </c>
      <c r="H28" s="42">
        <v>36553.25</v>
      </c>
      <c r="I28" s="43">
        <v>11.3</v>
      </c>
    </row>
    <row r="29" spans="1:9">
      <c r="A29" s="41">
        <v>1656</v>
      </c>
      <c r="B29" s="41" t="s">
        <v>108</v>
      </c>
      <c r="C29" s="41" t="s">
        <v>109</v>
      </c>
      <c r="D29" s="41" t="s">
        <v>85</v>
      </c>
      <c r="E29" s="41" t="s">
        <v>110</v>
      </c>
      <c r="F29" s="41">
        <v>149</v>
      </c>
      <c r="G29" s="41" t="s">
        <v>49</v>
      </c>
      <c r="H29" s="42">
        <v>36873.25</v>
      </c>
      <c r="I29" s="43">
        <v>12.35</v>
      </c>
    </row>
    <row r="30" spans="1:9">
      <c r="A30" s="41">
        <v>1672</v>
      </c>
      <c r="B30" s="41" t="s">
        <v>111</v>
      </c>
      <c r="C30" s="41" t="s">
        <v>112</v>
      </c>
      <c r="D30" s="41" t="s">
        <v>85</v>
      </c>
      <c r="E30" s="41" t="s">
        <v>113</v>
      </c>
      <c r="F30" s="41">
        <v>114</v>
      </c>
      <c r="G30" s="41" t="s">
        <v>49</v>
      </c>
      <c r="H30" s="42">
        <v>37727.25</v>
      </c>
      <c r="I30" s="43">
        <v>11.9</v>
      </c>
    </row>
    <row r="31" spans="1:9">
      <c r="A31" s="41">
        <v>1673</v>
      </c>
      <c r="B31" s="41" t="s">
        <v>114</v>
      </c>
      <c r="C31" s="41" t="s">
        <v>74</v>
      </c>
      <c r="D31" s="41" t="s">
        <v>58</v>
      </c>
      <c r="E31" s="41" t="s">
        <v>115</v>
      </c>
      <c r="F31" s="41">
        <v>112</v>
      </c>
      <c r="G31" s="41" t="s">
        <v>60</v>
      </c>
      <c r="H31" s="42">
        <v>38436.25</v>
      </c>
      <c r="I31" s="43">
        <v>11.85</v>
      </c>
    </row>
    <row r="32" spans="1:9">
      <c r="A32" s="41">
        <v>1676</v>
      </c>
      <c r="B32" s="41" t="s">
        <v>100</v>
      </c>
      <c r="C32" s="41" t="s">
        <v>116</v>
      </c>
      <c r="D32" s="41" t="s">
        <v>75</v>
      </c>
      <c r="E32" s="41" t="s">
        <v>117</v>
      </c>
      <c r="F32" s="41">
        <v>115</v>
      </c>
      <c r="G32" s="41" t="s">
        <v>49</v>
      </c>
      <c r="H32" s="42">
        <v>34633.25</v>
      </c>
      <c r="I32" s="43">
        <v>10.75</v>
      </c>
    </row>
    <row r="33" spans="1:13">
      <c r="A33" s="41">
        <v>1721</v>
      </c>
      <c r="B33" s="41" t="s">
        <v>118</v>
      </c>
      <c r="C33" s="41" t="s">
        <v>119</v>
      </c>
      <c r="D33" s="41" t="s">
        <v>70</v>
      </c>
      <c r="E33" s="41" t="s">
        <v>120</v>
      </c>
      <c r="F33" s="41">
        <v>102</v>
      </c>
      <c r="G33" s="41" t="s">
        <v>72</v>
      </c>
      <c r="H33" s="42">
        <v>37839.25</v>
      </c>
      <c r="I33" s="43">
        <v>9.75</v>
      </c>
    </row>
    <row r="34" spans="1:13">
      <c r="A34" s="41">
        <v>1723</v>
      </c>
      <c r="B34" s="41" t="s">
        <v>121</v>
      </c>
      <c r="C34" s="41" t="s">
        <v>66</v>
      </c>
      <c r="D34" s="41" t="s">
        <v>75</v>
      </c>
      <c r="E34" s="41" t="s">
        <v>122</v>
      </c>
      <c r="F34" s="41">
        <v>145</v>
      </c>
      <c r="G34" s="41" t="s">
        <v>49</v>
      </c>
      <c r="H34" s="42">
        <v>33279.25</v>
      </c>
      <c r="I34" s="43">
        <v>13.95</v>
      </c>
      <c r="M34" s="7" t="s">
        <v>123</v>
      </c>
    </row>
    <row r="35" spans="1:13">
      <c r="A35" s="41">
        <v>1758</v>
      </c>
      <c r="B35" s="41" t="s">
        <v>124</v>
      </c>
      <c r="C35" s="41" t="s">
        <v>125</v>
      </c>
      <c r="D35" s="41" t="s">
        <v>63</v>
      </c>
      <c r="E35" s="41" t="s">
        <v>126</v>
      </c>
      <c r="F35" s="41">
        <v>107</v>
      </c>
      <c r="G35" s="41" t="s">
        <v>60</v>
      </c>
      <c r="H35" s="42">
        <v>34776.25</v>
      </c>
      <c r="I35" s="43">
        <v>11.2</v>
      </c>
    </row>
    <row r="36" spans="1:13">
      <c r="A36" s="41">
        <v>1792</v>
      </c>
      <c r="B36" s="41" t="s">
        <v>127</v>
      </c>
      <c r="C36" s="41" t="s">
        <v>128</v>
      </c>
      <c r="D36" s="41" t="s">
        <v>47</v>
      </c>
      <c r="E36" s="41" t="s">
        <v>129</v>
      </c>
      <c r="F36" s="41">
        <v>111</v>
      </c>
      <c r="G36" s="41" t="s">
        <v>49</v>
      </c>
      <c r="H36" s="42">
        <v>37979.25</v>
      </c>
      <c r="I36" s="43">
        <v>10.3</v>
      </c>
    </row>
    <row r="37" spans="1:13">
      <c r="A37" s="41">
        <v>1814</v>
      </c>
      <c r="B37" s="41" t="s">
        <v>130</v>
      </c>
      <c r="C37" s="41" t="s">
        <v>131</v>
      </c>
      <c r="D37" s="41" t="s">
        <v>70</v>
      </c>
      <c r="E37" s="41" t="s">
        <v>132</v>
      </c>
      <c r="F37" s="41">
        <v>103</v>
      </c>
      <c r="G37" s="41" t="s">
        <v>72</v>
      </c>
      <c r="H37" s="42">
        <v>37319.25</v>
      </c>
      <c r="I37" s="43">
        <v>12.25</v>
      </c>
    </row>
    <row r="38" spans="1:13">
      <c r="A38" s="41">
        <v>1908</v>
      </c>
      <c r="B38" s="41" t="s">
        <v>133</v>
      </c>
      <c r="C38" s="41" t="s">
        <v>134</v>
      </c>
      <c r="D38" s="41" t="s">
        <v>47</v>
      </c>
      <c r="E38" s="41" t="s">
        <v>135</v>
      </c>
      <c r="F38" s="41">
        <v>152</v>
      </c>
      <c r="G38" s="41" t="s">
        <v>49</v>
      </c>
      <c r="H38" s="42">
        <v>35565.25</v>
      </c>
      <c r="I38" s="43">
        <v>10.25</v>
      </c>
    </row>
    <row r="39" spans="1:13">
      <c r="A39" s="41">
        <v>1931</v>
      </c>
      <c r="B39" s="41" t="s">
        <v>100</v>
      </c>
      <c r="C39" s="41" t="s">
        <v>136</v>
      </c>
      <c r="D39" s="41" t="s">
        <v>63</v>
      </c>
      <c r="E39" s="41" t="s">
        <v>137</v>
      </c>
      <c r="F39" s="41">
        <v>110</v>
      </c>
      <c r="G39" s="41" t="s">
        <v>60</v>
      </c>
      <c r="H39" s="42">
        <v>37427.25</v>
      </c>
      <c r="I39" s="43">
        <v>9.85</v>
      </c>
    </row>
    <row r="40" spans="1:13">
      <c r="A40" s="41">
        <v>1960</v>
      </c>
      <c r="B40" s="41" t="s">
        <v>138</v>
      </c>
      <c r="C40" s="41" t="s">
        <v>139</v>
      </c>
      <c r="D40" s="41" t="s">
        <v>85</v>
      </c>
      <c r="E40" s="41" t="s">
        <v>140</v>
      </c>
      <c r="F40" s="41">
        <v>150</v>
      </c>
      <c r="G40" s="41" t="s">
        <v>49</v>
      </c>
      <c r="H40" s="42">
        <v>36477.25</v>
      </c>
      <c r="I40" s="43">
        <v>11.65</v>
      </c>
    </row>
    <row r="41" spans="1:13">
      <c r="A41" s="41">
        <v>1964</v>
      </c>
      <c r="B41" s="41" t="s">
        <v>141</v>
      </c>
      <c r="C41" s="41" t="s">
        <v>142</v>
      </c>
      <c r="D41" s="41" t="s">
        <v>63</v>
      </c>
      <c r="E41" s="41" t="s">
        <v>143</v>
      </c>
      <c r="F41" s="41">
        <v>108</v>
      </c>
      <c r="G41" s="41" t="s">
        <v>60</v>
      </c>
      <c r="H41" s="42">
        <v>38307.25</v>
      </c>
      <c r="I41" s="43">
        <v>9.25</v>
      </c>
    </row>
    <row r="42" spans="1:13">
      <c r="A42" s="41">
        <v>1975</v>
      </c>
      <c r="B42" s="41" t="s">
        <v>45</v>
      </c>
      <c r="C42" s="41" t="s">
        <v>144</v>
      </c>
      <c r="D42" s="41" t="s">
        <v>63</v>
      </c>
      <c r="E42" s="41" t="s">
        <v>145</v>
      </c>
      <c r="F42" s="41">
        <v>125</v>
      </c>
      <c r="G42" s="41" t="s">
        <v>60</v>
      </c>
      <c r="H42" s="42">
        <v>39873.25</v>
      </c>
      <c r="I42" s="43">
        <v>9.25</v>
      </c>
    </row>
    <row r="43" spans="1:13">
      <c r="A43" s="41">
        <v>1983</v>
      </c>
      <c r="B43" s="41" t="s">
        <v>141</v>
      </c>
      <c r="C43" s="41" t="s">
        <v>146</v>
      </c>
      <c r="D43" s="41" t="s">
        <v>47</v>
      </c>
      <c r="E43" s="41" t="s">
        <v>147</v>
      </c>
      <c r="F43" s="41">
        <v>154</v>
      </c>
      <c r="G43" s="41" t="s">
        <v>49</v>
      </c>
      <c r="H43" s="42">
        <v>40357.25</v>
      </c>
      <c r="I43" s="43">
        <v>11</v>
      </c>
    </row>
    <row r="44" spans="1:13">
      <c r="A44" s="41">
        <v>1990</v>
      </c>
      <c r="B44" s="41" t="s">
        <v>148</v>
      </c>
      <c r="C44" s="41" t="s">
        <v>149</v>
      </c>
      <c r="D44" s="41" t="s">
        <v>85</v>
      </c>
      <c r="E44" s="41" t="s">
        <v>150</v>
      </c>
      <c r="F44" s="41">
        <v>198</v>
      </c>
      <c r="G44" s="41" t="s">
        <v>49</v>
      </c>
      <c r="H44" s="42">
        <v>40588.25</v>
      </c>
      <c r="I44" s="43">
        <v>10.95</v>
      </c>
    </row>
    <row r="45" spans="1:13">
      <c r="A45" s="41">
        <v>1995</v>
      </c>
      <c r="B45" s="41" t="s">
        <v>100</v>
      </c>
      <c r="C45" s="41" t="s">
        <v>151</v>
      </c>
      <c r="D45" s="41" t="s">
        <v>47</v>
      </c>
      <c r="E45" s="41" t="s">
        <v>152</v>
      </c>
      <c r="F45" s="41">
        <v>198</v>
      </c>
      <c r="G45" s="41" t="s">
        <v>49</v>
      </c>
      <c r="H45" s="42">
        <v>40603.25</v>
      </c>
      <c r="I45" s="43">
        <v>11.75</v>
      </c>
    </row>
    <row r="46" spans="1:13">
      <c r="A46" s="41">
        <v>2006</v>
      </c>
      <c r="B46" s="41" t="s">
        <v>153</v>
      </c>
      <c r="C46" s="41" t="s">
        <v>154</v>
      </c>
      <c r="D46" s="41" t="s">
        <v>70</v>
      </c>
      <c r="E46" s="41" t="s">
        <v>155</v>
      </c>
      <c r="F46" s="41">
        <v>428</v>
      </c>
      <c r="G46" s="41" t="s">
        <v>72</v>
      </c>
      <c r="H46" s="42">
        <v>40729.25</v>
      </c>
      <c r="I46" s="43">
        <v>10.15</v>
      </c>
    </row>
  </sheetData>
  <mergeCells count="2">
    <mergeCell ref="A1:E2"/>
    <mergeCell ref="A7:I8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C15" sqref="C15"/>
    </sheetView>
  </sheetViews>
  <sheetFormatPr defaultRowHeight="15"/>
  <cols>
    <col min="1" max="3" width="17" style="7" customWidth="1"/>
    <col min="4" max="4" width="9.140625" style="7"/>
    <col min="5" max="5" width="13.28515625" style="7" customWidth="1"/>
    <col min="6" max="6" width="14.28515625" style="7" customWidth="1"/>
    <col min="7" max="7" width="13.7109375" style="7" customWidth="1"/>
    <col min="8" max="16384" width="9.140625" style="7"/>
  </cols>
  <sheetData>
    <row r="1" spans="1:7" ht="22.5">
      <c r="A1" s="153" t="s">
        <v>156</v>
      </c>
      <c r="B1" s="153"/>
      <c r="C1" s="153"/>
      <c r="D1" s="153"/>
      <c r="E1" s="153"/>
      <c r="F1" s="153"/>
      <c r="G1" s="153"/>
    </row>
    <row r="2" spans="1:7" ht="15.75" thickBot="1"/>
    <row r="3" spans="1:7" ht="19.5" thickBot="1">
      <c r="A3" s="54" t="s">
        <v>157</v>
      </c>
      <c r="B3" s="54" t="s">
        <v>158</v>
      </c>
      <c r="C3" s="54" t="s">
        <v>159</v>
      </c>
      <c r="E3" s="148" t="s">
        <v>160</v>
      </c>
      <c r="F3" s="149"/>
      <c r="G3" s="150"/>
    </row>
    <row r="4" spans="1:7" ht="15.75" thickBot="1">
      <c r="A4" s="48" t="s">
        <v>161</v>
      </c>
      <c r="B4" s="49">
        <v>1200</v>
      </c>
      <c r="C4" s="50"/>
      <c r="E4" s="51" t="s">
        <v>158</v>
      </c>
      <c r="F4" s="40" t="s">
        <v>159</v>
      </c>
      <c r="G4" s="40" t="s">
        <v>162</v>
      </c>
    </row>
    <row r="5" spans="1:7" ht="15.75" thickBot="1">
      <c r="A5" s="48" t="s">
        <v>163</v>
      </c>
      <c r="B5" s="49">
        <v>1300</v>
      </c>
      <c r="C5" s="50"/>
      <c r="E5" s="52">
        <v>0</v>
      </c>
      <c r="F5" s="52">
        <v>0</v>
      </c>
      <c r="G5" s="52">
        <v>0</v>
      </c>
    </row>
    <row r="6" spans="1:7" ht="15.75" thickBot="1">
      <c r="A6" s="48" t="s">
        <v>164</v>
      </c>
      <c r="B6" s="49">
        <v>2500</v>
      </c>
      <c r="C6" s="50"/>
      <c r="E6" s="52">
        <v>1000</v>
      </c>
      <c r="F6" s="52">
        <v>10</v>
      </c>
      <c r="G6" s="52">
        <v>20</v>
      </c>
    </row>
    <row r="7" spans="1:7" ht="15.75" thickBot="1">
      <c r="A7" s="48" t="s">
        <v>165</v>
      </c>
      <c r="B7" s="49">
        <v>850</v>
      </c>
      <c r="C7" s="50"/>
      <c r="E7" s="52">
        <v>1500</v>
      </c>
      <c r="F7" s="52">
        <v>30</v>
      </c>
      <c r="G7" s="52">
        <v>50</v>
      </c>
    </row>
    <row r="8" spans="1:7" ht="15.75" thickBot="1">
      <c r="A8" s="48" t="s">
        <v>166</v>
      </c>
      <c r="B8" s="49">
        <v>3250</v>
      </c>
      <c r="C8" s="50"/>
      <c r="E8" s="52">
        <v>2000</v>
      </c>
      <c r="F8" s="52">
        <v>85</v>
      </c>
      <c r="G8" s="52">
        <v>100</v>
      </c>
    </row>
    <row r="9" spans="1:7" ht="15.75" thickBot="1">
      <c r="A9" s="48" t="s">
        <v>167</v>
      </c>
      <c r="B9" s="49">
        <v>1100</v>
      </c>
      <c r="C9" s="50"/>
      <c r="E9" s="52">
        <v>2500</v>
      </c>
      <c r="F9" s="52">
        <v>125</v>
      </c>
      <c r="G9" s="52">
        <v>150</v>
      </c>
    </row>
    <row r="10" spans="1:7" ht="15.75" thickBot="1">
      <c r="A10" s="48" t="s">
        <v>168</v>
      </c>
      <c r="B10" s="49">
        <v>4520</v>
      </c>
      <c r="C10" s="50"/>
      <c r="E10" s="52">
        <v>3000</v>
      </c>
      <c r="F10" s="52">
        <v>200</v>
      </c>
      <c r="G10" s="52">
        <v>250</v>
      </c>
    </row>
    <row r="11" spans="1:7" ht="15.75" thickBot="1"/>
    <row r="12" spans="1:7" ht="17.25" thickTop="1" thickBot="1">
      <c r="A12" s="151" t="s">
        <v>169</v>
      </c>
      <c r="B12" s="152"/>
      <c r="C12" s="55"/>
    </row>
    <row r="13" spans="1:7" ht="15" customHeight="1" thickTop="1">
      <c r="E13" s="53"/>
    </row>
  </sheetData>
  <mergeCells count="3">
    <mergeCell ref="E3:G3"/>
    <mergeCell ref="A12:B12"/>
    <mergeCell ref="A1:G1"/>
  </mergeCells>
  <phoneticPr fontId="7" type="noConversion"/>
  <dataValidations count="1">
    <dataValidation type="list" allowBlank="1" showInputMessage="1" showErrorMessage="1" errorTitle="Invalid Entry" error="Please select either &quot;Standard&quot; or &quot;Holiday&quot; from the provided drop down menu. " sqref="C12" xr:uid="{00000000-0002-0000-0300-000000000000}">
      <formula1>"Standard, Holiday"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/>
  <dimension ref="A2:G14"/>
  <sheetViews>
    <sheetView workbookViewId="0">
      <selection activeCell="C22" sqref="C22"/>
    </sheetView>
  </sheetViews>
  <sheetFormatPr defaultRowHeight="12.75"/>
  <cols>
    <col min="1" max="1" width="19.42578125" style="6" bestFit="1" customWidth="1"/>
    <col min="2" max="7" width="10.28515625" style="6" customWidth="1"/>
    <col min="8" max="16384" width="9.140625" style="6"/>
  </cols>
  <sheetData>
    <row r="2" spans="1:7" ht="23.25">
      <c r="A2" s="155" t="s">
        <v>170</v>
      </c>
      <c r="B2" s="156"/>
      <c r="C2" s="156"/>
      <c r="D2" s="156"/>
      <c r="E2" s="156"/>
      <c r="F2" s="156"/>
      <c r="G2" s="156"/>
    </row>
    <row r="4" spans="1:7" ht="22.5" customHeight="1" thickBot="1">
      <c r="A4" s="154" t="s">
        <v>171</v>
      </c>
      <c r="B4" s="154"/>
    </row>
    <row r="5" spans="1:7" ht="15.75" thickTop="1">
      <c r="A5" s="57" t="s">
        <v>172</v>
      </c>
      <c r="B5" s="58" t="s">
        <v>173</v>
      </c>
    </row>
    <row r="6" spans="1:7" ht="15">
      <c r="A6" s="57" t="s">
        <v>174</v>
      </c>
      <c r="B6" s="25"/>
    </row>
    <row r="7" spans="1:7" ht="15">
      <c r="A7" s="57" t="s">
        <v>175</v>
      </c>
      <c r="B7" s="25"/>
    </row>
    <row r="8" spans="1:7" ht="15">
      <c r="A8" s="57" t="s">
        <v>176</v>
      </c>
      <c r="B8" s="25"/>
    </row>
    <row r="10" spans="1:7" ht="19.5" thickBot="1">
      <c r="A10" s="154" t="s">
        <v>177</v>
      </c>
      <c r="B10" s="154"/>
      <c r="C10" s="154"/>
      <c r="D10" s="154"/>
      <c r="E10" s="154"/>
      <c r="F10" s="154"/>
      <c r="G10" s="154"/>
    </row>
    <row r="11" spans="1:7" ht="15.75" thickTop="1">
      <c r="A11" s="57" t="s">
        <v>178</v>
      </c>
      <c r="B11" s="25" t="s">
        <v>179</v>
      </c>
      <c r="C11" s="59" t="s">
        <v>173</v>
      </c>
      <c r="D11" s="25" t="s">
        <v>180</v>
      </c>
      <c r="E11" s="59" t="s">
        <v>181</v>
      </c>
      <c r="F11" s="25" t="s">
        <v>182</v>
      </c>
      <c r="G11" s="59" t="s">
        <v>183</v>
      </c>
    </row>
    <row r="12" spans="1:7" ht="15">
      <c r="A12" s="57" t="s">
        <v>174</v>
      </c>
      <c r="B12" s="25">
        <v>120</v>
      </c>
      <c r="C12" s="40">
        <v>150</v>
      </c>
      <c r="D12" s="25">
        <v>135</v>
      </c>
      <c r="E12" s="40">
        <v>90</v>
      </c>
      <c r="F12" s="25">
        <v>95</v>
      </c>
      <c r="G12" s="40">
        <v>140</v>
      </c>
    </row>
    <row r="13" spans="1:7" ht="15">
      <c r="A13" s="57" t="s">
        <v>175</v>
      </c>
      <c r="B13" s="25">
        <v>55</v>
      </c>
      <c r="C13" s="40">
        <v>110</v>
      </c>
      <c r="D13" s="25">
        <v>75</v>
      </c>
      <c r="E13" s="40">
        <v>95</v>
      </c>
      <c r="F13" s="25">
        <v>75</v>
      </c>
      <c r="G13" s="40">
        <v>55</v>
      </c>
    </row>
    <row r="14" spans="1:7" ht="15">
      <c r="A14" s="57" t="s">
        <v>176</v>
      </c>
      <c r="B14" s="25">
        <v>70</v>
      </c>
      <c r="C14" s="40">
        <v>115</v>
      </c>
      <c r="D14" s="25">
        <v>65</v>
      </c>
      <c r="E14" s="40">
        <v>55</v>
      </c>
      <c r="F14" s="25">
        <v>85</v>
      </c>
      <c r="G14" s="40">
        <v>65</v>
      </c>
    </row>
  </sheetData>
  <mergeCells count="3">
    <mergeCell ref="A4:B4"/>
    <mergeCell ref="A10:G10"/>
    <mergeCell ref="A2:G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9"/>
  <dimension ref="A1:L62"/>
  <sheetViews>
    <sheetView zoomScaleNormal="100" workbookViewId="0">
      <selection activeCell="F18" sqref="F18"/>
    </sheetView>
  </sheetViews>
  <sheetFormatPr defaultRowHeight="15"/>
  <cols>
    <col min="1" max="1" width="1.140625" style="7" customWidth="1"/>
    <col min="2" max="2" width="9.42578125" style="7" customWidth="1"/>
    <col min="3" max="3" width="18.7109375" style="53" customWidth="1"/>
    <col min="4" max="4" width="14.42578125" style="53" customWidth="1"/>
    <col min="5" max="6" width="14.42578125" style="7" customWidth="1"/>
    <col min="7" max="7" width="16.140625" style="7" customWidth="1"/>
    <col min="8" max="8" width="3.42578125" style="7" customWidth="1"/>
    <col min="9" max="9" width="13.5703125" style="7" customWidth="1"/>
    <col min="10" max="10" width="15.7109375" style="7" bestFit="1" customWidth="1"/>
    <col min="11" max="11" width="15.28515625" style="7" customWidth="1"/>
    <col min="12" max="12" width="14.42578125" style="7" bestFit="1" customWidth="1"/>
    <col min="13" max="16384" width="9.140625" style="7"/>
  </cols>
  <sheetData>
    <row r="1" spans="1:12" ht="15.75" thickBot="1"/>
    <row r="2" spans="1:12" ht="23.25" thickBot="1">
      <c r="B2" s="157" t="s">
        <v>184</v>
      </c>
      <c r="C2" s="158"/>
      <c r="D2" s="158"/>
      <c r="E2" s="158"/>
      <c r="F2" s="158"/>
      <c r="G2" s="159"/>
    </row>
    <row r="4" spans="1:12" ht="15.75">
      <c r="B4" s="62" t="s">
        <v>185</v>
      </c>
      <c r="C4" s="62" t="s">
        <v>186</v>
      </c>
      <c r="D4" s="62" t="s">
        <v>187</v>
      </c>
      <c r="E4" s="62" t="s">
        <v>188</v>
      </c>
      <c r="F4" s="62" t="s">
        <v>189</v>
      </c>
      <c r="G4" s="63" t="s">
        <v>190</v>
      </c>
    </row>
    <row r="5" spans="1:12">
      <c r="A5" s="32"/>
      <c r="B5" s="64" t="s">
        <v>191</v>
      </c>
      <c r="C5" s="65" t="s">
        <v>192</v>
      </c>
      <c r="D5" s="67">
        <v>800</v>
      </c>
      <c r="E5" s="67">
        <v>650</v>
      </c>
      <c r="F5" s="67">
        <v>700</v>
      </c>
      <c r="G5" s="66">
        <f t="shared" ref="G5:G36" si="0">SUM(D5:F5)</f>
        <v>2150</v>
      </c>
    </row>
    <row r="6" spans="1:12" ht="13.5" customHeight="1">
      <c r="A6" s="32"/>
      <c r="B6" s="64" t="s">
        <v>191</v>
      </c>
      <c r="C6" s="65" t="s">
        <v>193</v>
      </c>
      <c r="D6" s="67">
        <v>900</v>
      </c>
      <c r="E6" s="67">
        <v>850</v>
      </c>
      <c r="F6" s="67">
        <v>850</v>
      </c>
      <c r="G6" s="66">
        <f t="shared" si="0"/>
        <v>2600</v>
      </c>
      <c r="J6" s="60"/>
      <c r="K6" s="60"/>
      <c r="L6" s="61"/>
    </row>
    <row r="7" spans="1:12" ht="13.5" customHeight="1">
      <c r="A7" s="32"/>
      <c r="B7" s="64" t="s">
        <v>191</v>
      </c>
      <c r="C7" s="65" t="s">
        <v>194</v>
      </c>
      <c r="D7" s="67">
        <v>4850</v>
      </c>
      <c r="E7" s="67">
        <v>3200</v>
      </c>
      <c r="F7" s="67">
        <v>1155</v>
      </c>
      <c r="G7" s="66">
        <f t="shared" si="0"/>
        <v>9205</v>
      </c>
      <c r="I7" s="68" t="s">
        <v>185</v>
      </c>
      <c r="J7" s="68" t="s">
        <v>186</v>
      </c>
      <c r="K7" s="68" t="s">
        <v>190</v>
      </c>
      <c r="L7" s="61"/>
    </row>
    <row r="8" spans="1:12" ht="13.5" customHeight="1">
      <c r="A8" s="32"/>
      <c r="B8" s="64" t="s">
        <v>191</v>
      </c>
      <c r="C8" s="65" t="s">
        <v>195</v>
      </c>
      <c r="D8" s="67">
        <v>1250</v>
      </c>
      <c r="E8" s="67">
        <v>1250</v>
      </c>
      <c r="F8" s="67">
        <v>1250</v>
      </c>
      <c r="G8" s="66">
        <f t="shared" si="0"/>
        <v>3750</v>
      </c>
      <c r="I8" s="45" t="s">
        <v>191</v>
      </c>
      <c r="J8" s="45" t="s">
        <v>196</v>
      </c>
      <c r="K8" s="46"/>
      <c r="L8" s="61"/>
    </row>
    <row r="9" spans="1:12" ht="13.5" customHeight="1">
      <c r="A9" s="32"/>
      <c r="B9" s="64" t="s">
        <v>191</v>
      </c>
      <c r="C9" s="65" t="s">
        <v>196</v>
      </c>
      <c r="D9" s="67">
        <v>2025</v>
      </c>
      <c r="E9" s="67">
        <v>2200</v>
      </c>
      <c r="F9" s="67">
        <v>1650</v>
      </c>
      <c r="G9" s="66">
        <f t="shared" si="0"/>
        <v>5875</v>
      </c>
      <c r="L9" s="61"/>
    </row>
    <row r="10" spans="1:12" ht="13.5" customHeight="1">
      <c r="A10" s="32"/>
      <c r="B10" s="64" t="s">
        <v>191</v>
      </c>
      <c r="C10" s="65" t="s">
        <v>197</v>
      </c>
      <c r="D10" s="67">
        <v>1350</v>
      </c>
      <c r="E10" s="67">
        <v>1500</v>
      </c>
      <c r="F10" s="67">
        <v>1700</v>
      </c>
      <c r="G10" s="66">
        <f t="shared" si="0"/>
        <v>4550</v>
      </c>
    </row>
    <row r="11" spans="1:12">
      <c r="A11" s="32"/>
      <c r="B11" s="64" t="s">
        <v>191</v>
      </c>
      <c r="C11" s="65" t="s">
        <v>198</v>
      </c>
      <c r="D11" s="67">
        <v>3300</v>
      </c>
      <c r="E11" s="67">
        <v>3500</v>
      </c>
      <c r="F11" s="67">
        <v>3700</v>
      </c>
      <c r="G11" s="66">
        <f t="shared" si="0"/>
        <v>10500</v>
      </c>
    </row>
    <row r="12" spans="1:12">
      <c r="A12" s="32"/>
      <c r="B12" s="64" t="s">
        <v>191</v>
      </c>
      <c r="C12" s="65" t="s">
        <v>199</v>
      </c>
      <c r="D12" s="67">
        <v>3825</v>
      </c>
      <c r="E12" s="67">
        <v>3725</v>
      </c>
      <c r="F12" s="67">
        <v>3750</v>
      </c>
      <c r="G12" s="66">
        <f t="shared" si="0"/>
        <v>11300</v>
      </c>
    </row>
    <row r="13" spans="1:12" ht="15.75">
      <c r="A13" s="32"/>
      <c r="B13" s="64" t="s">
        <v>191</v>
      </c>
      <c r="C13" s="65" t="s">
        <v>200</v>
      </c>
      <c r="D13" s="67">
        <v>8900</v>
      </c>
      <c r="E13" s="67">
        <v>10315</v>
      </c>
      <c r="F13" s="67">
        <v>5250</v>
      </c>
      <c r="G13" s="66">
        <f t="shared" si="0"/>
        <v>24465</v>
      </c>
      <c r="I13" s="68" t="s">
        <v>186</v>
      </c>
      <c r="J13" s="68" t="s">
        <v>201</v>
      </c>
    </row>
    <row r="14" spans="1:12">
      <c r="A14" s="32"/>
      <c r="B14" s="64" t="s">
        <v>191</v>
      </c>
      <c r="C14" s="65" t="s">
        <v>202</v>
      </c>
      <c r="D14" s="67">
        <v>6250</v>
      </c>
      <c r="E14" s="67">
        <v>6000</v>
      </c>
      <c r="F14" s="67">
        <v>6500</v>
      </c>
      <c r="G14" s="66">
        <f t="shared" si="0"/>
        <v>18750</v>
      </c>
      <c r="I14" s="45" t="s">
        <v>196</v>
      </c>
      <c r="J14" s="25"/>
    </row>
    <row r="15" spans="1:12">
      <c r="A15" s="32"/>
      <c r="B15" s="64" t="s">
        <v>191</v>
      </c>
      <c r="C15" s="65" t="s">
        <v>203</v>
      </c>
      <c r="D15" s="67">
        <v>8000</v>
      </c>
      <c r="E15" s="67">
        <v>8000</v>
      </c>
      <c r="F15" s="67">
        <v>8000</v>
      </c>
      <c r="G15" s="66">
        <f t="shared" si="0"/>
        <v>24000</v>
      </c>
    </row>
    <row r="16" spans="1:12">
      <c r="A16" s="32"/>
      <c r="B16" s="64" t="s">
        <v>191</v>
      </c>
      <c r="C16" s="65" t="s">
        <v>204</v>
      </c>
      <c r="D16" s="67">
        <v>11500</v>
      </c>
      <c r="E16" s="67">
        <v>12500</v>
      </c>
      <c r="F16" s="67">
        <v>12500</v>
      </c>
      <c r="G16" s="66">
        <f t="shared" si="0"/>
        <v>36500</v>
      </c>
    </row>
    <row r="17" spans="1:10">
      <c r="A17" s="32"/>
      <c r="B17" s="64" t="s">
        <v>191</v>
      </c>
      <c r="C17" s="65" t="s">
        <v>205</v>
      </c>
      <c r="D17" s="67">
        <v>12250</v>
      </c>
      <c r="E17" s="67">
        <v>12250</v>
      </c>
      <c r="F17" s="67">
        <v>12750</v>
      </c>
      <c r="G17" s="66">
        <f t="shared" si="0"/>
        <v>37250</v>
      </c>
    </row>
    <row r="18" spans="1:10">
      <c r="A18" s="32"/>
      <c r="B18" s="64" t="s">
        <v>191</v>
      </c>
      <c r="C18" s="65" t="s">
        <v>206</v>
      </c>
      <c r="D18" s="67">
        <v>25000</v>
      </c>
      <c r="E18" s="67">
        <v>24000</v>
      </c>
      <c r="F18" s="67">
        <v>26390</v>
      </c>
      <c r="G18" s="66">
        <f t="shared" si="0"/>
        <v>75390</v>
      </c>
    </row>
    <row r="19" spans="1:10" ht="15.75">
      <c r="A19" s="32"/>
      <c r="B19" s="65" t="s">
        <v>207</v>
      </c>
      <c r="C19" s="65" t="s">
        <v>192</v>
      </c>
      <c r="D19" s="67">
        <v>800</v>
      </c>
      <c r="E19" s="67">
        <v>950</v>
      </c>
      <c r="F19" s="67">
        <v>750</v>
      </c>
      <c r="G19" s="66">
        <f t="shared" si="0"/>
        <v>2500</v>
      </c>
      <c r="I19" s="68" t="s">
        <v>186</v>
      </c>
      <c r="J19" s="68" t="s">
        <v>208</v>
      </c>
    </row>
    <row r="20" spans="1:10">
      <c r="B20" s="65" t="s">
        <v>207</v>
      </c>
      <c r="C20" s="65" t="s">
        <v>195</v>
      </c>
      <c r="D20" s="67">
        <v>850</v>
      </c>
      <c r="E20" s="67">
        <v>750</v>
      </c>
      <c r="F20" s="67">
        <v>800</v>
      </c>
      <c r="G20" s="66">
        <f t="shared" si="0"/>
        <v>2400</v>
      </c>
      <c r="I20" s="45" t="s">
        <v>203</v>
      </c>
      <c r="J20" s="25"/>
    </row>
    <row r="21" spans="1:10">
      <c r="B21" s="65" t="s">
        <v>207</v>
      </c>
      <c r="C21" s="65" t="s">
        <v>197</v>
      </c>
      <c r="D21" s="67">
        <v>940</v>
      </c>
      <c r="E21" s="67">
        <v>950</v>
      </c>
      <c r="F21" s="67">
        <v>820</v>
      </c>
      <c r="G21" s="66">
        <f t="shared" si="0"/>
        <v>2710</v>
      </c>
    </row>
    <row r="22" spans="1:10">
      <c r="B22" s="65" t="s">
        <v>207</v>
      </c>
      <c r="C22" s="65" t="s">
        <v>193</v>
      </c>
      <c r="D22" s="67">
        <v>980</v>
      </c>
      <c r="E22" s="67">
        <v>850</v>
      </c>
      <c r="F22" s="67">
        <v>950</v>
      </c>
      <c r="G22" s="66">
        <f t="shared" si="0"/>
        <v>2780</v>
      </c>
    </row>
    <row r="23" spans="1:10">
      <c r="B23" s="65" t="s">
        <v>207</v>
      </c>
      <c r="C23" s="65" t="s">
        <v>200</v>
      </c>
      <c r="D23" s="67">
        <v>1250</v>
      </c>
      <c r="E23" s="67">
        <v>1250</v>
      </c>
      <c r="F23" s="67">
        <v>1250</v>
      </c>
      <c r="G23" s="66">
        <f t="shared" si="0"/>
        <v>3750</v>
      </c>
    </row>
    <row r="24" spans="1:10">
      <c r="B24" s="65" t="s">
        <v>207</v>
      </c>
      <c r="C24" s="65" t="s">
        <v>196</v>
      </c>
      <c r="D24" s="67">
        <v>1150</v>
      </c>
      <c r="E24" s="67">
        <v>1255</v>
      </c>
      <c r="F24" s="67">
        <v>1400</v>
      </c>
      <c r="G24" s="66">
        <f t="shared" si="0"/>
        <v>3805</v>
      </c>
    </row>
    <row r="25" spans="1:10">
      <c r="B25" s="65" t="s">
        <v>207</v>
      </c>
      <c r="C25" s="65" t="s">
        <v>198</v>
      </c>
      <c r="D25" s="67">
        <v>2410</v>
      </c>
      <c r="E25" s="67">
        <v>1850</v>
      </c>
      <c r="F25" s="67">
        <v>2390</v>
      </c>
      <c r="G25" s="66">
        <f t="shared" si="0"/>
        <v>6650</v>
      </c>
    </row>
    <row r="26" spans="1:10">
      <c r="B26" s="65" t="s">
        <v>207</v>
      </c>
      <c r="C26" s="65" t="s">
        <v>199</v>
      </c>
      <c r="D26" s="67">
        <v>3200</v>
      </c>
      <c r="E26" s="67">
        <v>3760</v>
      </c>
      <c r="F26" s="67">
        <v>3750</v>
      </c>
      <c r="G26" s="66">
        <f t="shared" si="0"/>
        <v>10710</v>
      </c>
    </row>
    <row r="27" spans="1:10">
      <c r="B27" s="65" t="s">
        <v>207</v>
      </c>
      <c r="C27" s="65" t="s">
        <v>194</v>
      </c>
      <c r="D27" s="67">
        <v>5000</v>
      </c>
      <c r="E27" s="67">
        <v>4800</v>
      </c>
      <c r="F27" s="67">
        <v>4500</v>
      </c>
      <c r="G27" s="66">
        <f t="shared" si="0"/>
        <v>14300</v>
      </c>
    </row>
    <row r="28" spans="1:10">
      <c r="B28" s="65" t="s">
        <v>207</v>
      </c>
      <c r="C28" s="65" t="s">
        <v>202</v>
      </c>
      <c r="D28" s="67">
        <v>5250</v>
      </c>
      <c r="E28" s="67">
        <v>8990</v>
      </c>
      <c r="F28" s="67">
        <v>5515</v>
      </c>
      <c r="G28" s="66">
        <f t="shared" si="0"/>
        <v>19755</v>
      </c>
    </row>
    <row r="29" spans="1:10">
      <c r="B29" s="65" t="s">
        <v>207</v>
      </c>
      <c r="C29" s="65" t="s">
        <v>203</v>
      </c>
      <c r="D29" s="67">
        <v>6020</v>
      </c>
      <c r="E29" s="67">
        <v>6020</v>
      </c>
      <c r="F29" s="67">
        <v>6020</v>
      </c>
      <c r="G29" s="66">
        <f t="shared" si="0"/>
        <v>18060</v>
      </c>
    </row>
    <row r="30" spans="1:10">
      <c r="B30" s="65" t="s">
        <v>207</v>
      </c>
      <c r="C30" s="65" t="s">
        <v>204</v>
      </c>
      <c r="D30" s="67">
        <v>12940</v>
      </c>
      <c r="E30" s="67">
        <v>11300</v>
      </c>
      <c r="F30" s="67">
        <v>11500</v>
      </c>
      <c r="G30" s="66">
        <f t="shared" si="0"/>
        <v>35740</v>
      </c>
    </row>
    <row r="31" spans="1:10">
      <c r="B31" s="65" t="s">
        <v>207</v>
      </c>
      <c r="C31" s="65" t="s">
        <v>205</v>
      </c>
      <c r="D31" s="67">
        <v>14250</v>
      </c>
      <c r="E31" s="67">
        <v>15250</v>
      </c>
      <c r="F31" s="67">
        <v>12050</v>
      </c>
      <c r="G31" s="66">
        <f t="shared" si="0"/>
        <v>41550</v>
      </c>
    </row>
    <row r="32" spans="1:10">
      <c r="B32" s="65" t="s">
        <v>207</v>
      </c>
      <c r="C32" s="65" t="s">
        <v>206</v>
      </c>
      <c r="D32" s="67">
        <v>25700</v>
      </c>
      <c r="E32" s="67">
        <v>24200</v>
      </c>
      <c r="F32" s="67">
        <v>26930</v>
      </c>
      <c r="G32" s="66">
        <f t="shared" si="0"/>
        <v>76830</v>
      </c>
    </row>
    <row r="33" spans="2:7">
      <c r="B33" s="65" t="s">
        <v>209</v>
      </c>
      <c r="C33" s="65" t="s">
        <v>195</v>
      </c>
      <c r="D33" s="67">
        <v>2140</v>
      </c>
      <c r="E33" s="67">
        <v>2310</v>
      </c>
      <c r="F33" s="67">
        <v>2000</v>
      </c>
      <c r="G33" s="66">
        <f t="shared" si="0"/>
        <v>6450</v>
      </c>
    </row>
    <row r="34" spans="2:7">
      <c r="B34" s="65" t="s">
        <v>209</v>
      </c>
      <c r="C34" s="65" t="s">
        <v>192</v>
      </c>
      <c r="D34" s="67">
        <v>730</v>
      </c>
      <c r="E34" s="67">
        <v>525</v>
      </c>
      <c r="F34" s="67">
        <v>430</v>
      </c>
      <c r="G34" s="66">
        <f t="shared" si="0"/>
        <v>1685</v>
      </c>
    </row>
    <row r="35" spans="2:7">
      <c r="B35" s="65" t="s">
        <v>209</v>
      </c>
      <c r="C35" s="65" t="s">
        <v>193</v>
      </c>
      <c r="D35" s="67">
        <v>700</v>
      </c>
      <c r="E35" s="67">
        <v>750</v>
      </c>
      <c r="F35" s="67">
        <v>750</v>
      </c>
      <c r="G35" s="66">
        <f t="shared" si="0"/>
        <v>2200</v>
      </c>
    </row>
    <row r="36" spans="2:7">
      <c r="B36" s="65" t="s">
        <v>209</v>
      </c>
      <c r="C36" s="65" t="s">
        <v>197</v>
      </c>
      <c r="D36" s="67">
        <v>2000</v>
      </c>
      <c r="E36" s="67">
        <v>950</v>
      </c>
      <c r="F36" s="67">
        <v>800</v>
      </c>
      <c r="G36" s="66">
        <f t="shared" si="0"/>
        <v>3750</v>
      </c>
    </row>
    <row r="37" spans="2:7">
      <c r="B37" s="65" t="s">
        <v>209</v>
      </c>
      <c r="C37" s="65" t="s">
        <v>198</v>
      </c>
      <c r="D37" s="67">
        <v>745</v>
      </c>
      <c r="E37" s="67">
        <v>780</v>
      </c>
      <c r="F37" s="67">
        <v>900</v>
      </c>
      <c r="G37" s="66">
        <f t="shared" ref="G37:G62" si="1">SUM(D37:F37)</f>
        <v>2425</v>
      </c>
    </row>
    <row r="38" spans="2:7">
      <c r="B38" s="65" t="s">
        <v>209</v>
      </c>
      <c r="C38" s="65" t="s">
        <v>196</v>
      </c>
      <c r="D38" s="67">
        <v>1150</v>
      </c>
      <c r="E38" s="67">
        <v>1200</v>
      </c>
      <c r="F38" s="67">
        <v>1400</v>
      </c>
      <c r="G38" s="66">
        <f t="shared" si="1"/>
        <v>3750</v>
      </c>
    </row>
    <row r="39" spans="2:7">
      <c r="B39" s="65" t="s">
        <v>209</v>
      </c>
      <c r="C39" s="65" t="s">
        <v>194</v>
      </c>
      <c r="D39" s="67">
        <v>2780</v>
      </c>
      <c r="E39" s="67">
        <v>3590</v>
      </c>
      <c r="F39" s="67">
        <v>2300</v>
      </c>
      <c r="G39" s="66">
        <f t="shared" si="1"/>
        <v>8670</v>
      </c>
    </row>
    <row r="40" spans="2:7">
      <c r="B40" s="65" t="s">
        <v>209</v>
      </c>
      <c r="C40" s="65" t="s">
        <v>200</v>
      </c>
      <c r="D40" s="67">
        <v>3490</v>
      </c>
      <c r="E40" s="67">
        <v>32840</v>
      </c>
      <c r="F40" s="67">
        <v>3070</v>
      </c>
      <c r="G40" s="66">
        <f t="shared" si="1"/>
        <v>39400</v>
      </c>
    </row>
    <row r="41" spans="2:7">
      <c r="B41" s="65" t="s">
        <v>209</v>
      </c>
      <c r="C41" s="65" t="s">
        <v>203</v>
      </c>
      <c r="D41" s="67">
        <v>4700</v>
      </c>
      <c r="E41" s="67">
        <v>4700</v>
      </c>
      <c r="F41" s="67">
        <v>4700</v>
      </c>
      <c r="G41" s="66">
        <f t="shared" si="1"/>
        <v>14100</v>
      </c>
    </row>
    <row r="42" spans="2:7">
      <c r="B42" s="65" t="s">
        <v>209</v>
      </c>
      <c r="C42" s="65" t="s">
        <v>202</v>
      </c>
      <c r="D42" s="67">
        <v>5250</v>
      </c>
      <c r="E42" s="67">
        <v>5000</v>
      </c>
      <c r="F42" s="67">
        <v>5500</v>
      </c>
      <c r="G42" s="66">
        <f t="shared" si="1"/>
        <v>15750</v>
      </c>
    </row>
    <row r="43" spans="2:7">
      <c r="B43" s="65" t="s">
        <v>209</v>
      </c>
      <c r="C43" s="65" t="s">
        <v>199</v>
      </c>
      <c r="D43" s="67">
        <v>6980</v>
      </c>
      <c r="E43" s="67">
        <v>6310</v>
      </c>
      <c r="F43" s="67">
        <v>6375</v>
      </c>
      <c r="G43" s="66">
        <f t="shared" si="1"/>
        <v>19665</v>
      </c>
    </row>
    <row r="44" spans="2:7">
      <c r="B44" s="65" t="s">
        <v>209</v>
      </c>
      <c r="C44" s="65" t="s">
        <v>205</v>
      </c>
      <c r="D44" s="67">
        <v>11250</v>
      </c>
      <c r="E44" s="67">
        <v>11250</v>
      </c>
      <c r="F44" s="67">
        <v>11750</v>
      </c>
      <c r="G44" s="66">
        <f t="shared" si="1"/>
        <v>34250</v>
      </c>
    </row>
    <row r="45" spans="2:7">
      <c r="B45" s="65" t="s">
        <v>209</v>
      </c>
      <c r="C45" s="65" t="s">
        <v>204</v>
      </c>
      <c r="D45" s="67">
        <v>24500</v>
      </c>
      <c r="E45" s="67">
        <v>23500</v>
      </c>
      <c r="F45" s="67">
        <v>24500</v>
      </c>
      <c r="G45" s="66">
        <f t="shared" si="1"/>
        <v>72500</v>
      </c>
    </row>
    <row r="46" spans="2:7">
      <c r="B46" s="65" t="s">
        <v>209</v>
      </c>
      <c r="C46" s="65" t="s">
        <v>210</v>
      </c>
      <c r="D46" s="67">
        <v>56900</v>
      </c>
      <c r="E46" s="67">
        <v>62800</v>
      </c>
      <c r="F46" s="67">
        <v>60870</v>
      </c>
      <c r="G46" s="66">
        <f t="shared" si="1"/>
        <v>180570</v>
      </c>
    </row>
    <row r="47" spans="2:7">
      <c r="B47" s="65" t="s">
        <v>209</v>
      </c>
      <c r="C47" s="65" t="s">
        <v>206</v>
      </c>
      <c r="D47" s="67">
        <v>24290</v>
      </c>
      <c r="E47" s="67">
        <v>24050</v>
      </c>
      <c r="F47" s="67">
        <v>26600</v>
      </c>
      <c r="G47" s="66">
        <f t="shared" si="1"/>
        <v>74940</v>
      </c>
    </row>
    <row r="48" spans="2:7">
      <c r="B48" s="65" t="s">
        <v>211</v>
      </c>
      <c r="C48" s="65" t="s">
        <v>195</v>
      </c>
      <c r="D48" s="67">
        <v>775</v>
      </c>
      <c r="E48" s="67">
        <v>750</v>
      </c>
      <c r="F48" s="67">
        <v>700</v>
      </c>
      <c r="G48" s="66">
        <f t="shared" si="1"/>
        <v>2225</v>
      </c>
    </row>
    <row r="49" spans="2:7">
      <c r="B49" s="65" t="s">
        <v>211</v>
      </c>
      <c r="C49" s="65" t="s">
        <v>193</v>
      </c>
      <c r="D49" s="67">
        <v>700</v>
      </c>
      <c r="E49" s="67">
        <v>750</v>
      </c>
      <c r="F49" s="67">
        <v>750</v>
      </c>
      <c r="G49" s="66">
        <f t="shared" si="1"/>
        <v>2200</v>
      </c>
    </row>
    <row r="50" spans="2:7">
      <c r="B50" s="65" t="s">
        <v>211</v>
      </c>
      <c r="C50" s="65" t="s">
        <v>192</v>
      </c>
      <c r="D50" s="67">
        <v>300</v>
      </c>
      <c r="E50" s="67">
        <v>100</v>
      </c>
      <c r="F50" s="67">
        <v>150</v>
      </c>
      <c r="G50" s="66">
        <f t="shared" si="1"/>
        <v>550</v>
      </c>
    </row>
    <row r="51" spans="2:7">
      <c r="B51" s="65" t="s">
        <v>211</v>
      </c>
      <c r="C51" s="65" t="s">
        <v>198</v>
      </c>
      <c r="D51" s="67">
        <v>2000</v>
      </c>
      <c r="E51" s="67">
        <v>1800</v>
      </c>
      <c r="F51" s="67">
        <v>1900</v>
      </c>
      <c r="G51" s="66">
        <f t="shared" si="1"/>
        <v>5700</v>
      </c>
    </row>
    <row r="52" spans="2:7">
      <c r="B52" s="65" t="s">
        <v>211</v>
      </c>
      <c r="C52" s="65" t="s">
        <v>197</v>
      </c>
      <c r="D52" s="67">
        <v>2000</v>
      </c>
      <c r="E52" s="67">
        <v>950</v>
      </c>
      <c r="F52" s="67">
        <v>800</v>
      </c>
      <c r="G52" s="66">
        <f t="shared" si="1"/>
        <v>3750</v>
      </c>
    </row>
    <row r="53" spans="2:7">
      <c r="B53" s="65" t="s">
        <v>211</v>
      </c>
      <c r="C53" s="65" t="s">
        <v>200</v>
      </c>
      <c r="D53" s="67">
        <v>1250</v>
      </c>
      <c r="E53" s="67">
        <v>1250</v>
      </c>
      <c r="F53" s="67">
        <v>1250</v>
      </c>
      <c r="G53" s="66">
        <f t="shared" si="1"/>
        <v>3750</v>
      </c>
    </row>
    <row r="54" spans="2:7">
      <c r="B54" s="65" t="s">
        <v>211</v>
      </c>
      <c r="C54" s="65" t="s">
        <v>196</v>
      </c>
      <c r="D54" s="67">
        <v>1150</v>
      </c>
      <c r="E54" s="67">
        <v>1200</v>
      </c>
      <c r="F54" s="67">
        <v>1435</v>
      </c>
      <c r="G54" s="66">
        <f t="shared" si="1"/>
        <v>3785</v>
      </c>
    </row>
    <row r="55" spans="2:7">
      <c r="B55" s="65" t="s">
        <v>211</v>
      </c>
      <c r="C55" s="65" t="s">
        <v>199</v>
      </c>
      <c r="D55" s="67">
        <v>3800</v>
      </c>
      <c r="E55" s="67">
        <v>3700</v>
      </c>
      <c r="F55" s="67">
        <v>3750</v>
      </c>
      <c r="G55" s="66">
        <f t="shared" si="1"/>
        <v>11250</v>
      </c>
    </row>
    <row r="56" spans="2:7">
      <c r="B56" s="65" t="s">
        <v>211</v>
      </c>
      <c r="C56" s="65" t="s">
        <v>194</v>
      </c>
      <c r="D56" s="67">
        <v>5000</v>
      </c>
      <c r="E56" s="67">
        <v>4800</v>
      </c>
      <c r="F56" s="67">
        <v>4545</v>
      </c>
      <c r="G56" s="66">
        <f t="shared" si="1"/>
        <v>14345</v>
      </c>
    </row>
    <row r="57" spans="2:7">
      <c r="B57" s="65" t="s">
        <v>211</v>
      </c>
      <c r="C57" s="65" t="s">
        <v>203</v>
      </c>
      <c r="D57" s="67">
        <v>5000</v>
      </c>
      <c r="E57" s="67">
        <v>5000</v>
      </c>
      <c r="F57" s="67">
        <v>5000</v>
      </c>
      <c r="G57" s="66">
        <f t="shared" si="1"/>
        <v>15000</v>
      </c>
    </row>
    <row r="58" spans="2:7">
      <c r="B58" s="65" t="s">
        <v>211</v>
      </c>
      <c r="C58" s="65" t="s">
        <v>202</v>
      </c>
      <c r="D58" s="67">
        <v>5250</v>
      </c>
      <c r="E58" s="67">
        <v>5335</v>
      </c>
      <c r="F58" s="67">
        <v>5500</v>
      </c>
      <c r="G58" s="66">
        <f t="shared" si="1"/>
        <v>16085</v>
      </c>
    </row>
    <row r="59" spans="2:7">
      <c r="B59" s="65" t="s">
        <v>211</v>
      </c>
      <c r="C59" s="65" t="s">
        <v>205</v>
      </c>
      <c r="D59" s="67">
        <v>10250</v>
      </c>
      <c r="E59" s="67">
        <v>10250</v>
      </c>
      <c r="F59" s="67">
        <v>10750</v>
      </c>
      <c r="G59" s="66">
        <f t="shared" si="1"/>
        <v>31250</v>
      </c>
    </row>
    <row r="60" spans="2:7">
      <c r="B60" s="65" t="s">
        <v>211</v>
      </c>
      <c r="C60" s="65" t="s">
        <v>204</v>
      </c>
      <c r="D60" s="67">
        <v>14500</v>
      </c>
      <c r="E60" s="67">
        <v>13500</v>
      </c>
      <c r="F60" s="67">
        <v>15500</v>
      </c>
      <c r="G60" s="66">
        <f t="shared" si="1"/>
        <v>43500</v>
      </c>
    </row>
    <row r="61" spans="2:7">
      <c r="B61" s="65" t="s">
        <v>211</v>
      </c>
      <c r="C61" s="65" t="s">
        <v>210</v>
      </c>
      <c r="D61" s="67">
        <v>72000</v>
      </c>
      <c r="E61" s="67">
        <v>70000</v>
      </c>
      <c r="F61" s="67">
        <v>70000</v>
      </c>
      <c r="G61" s="66">
        <f t="shared" si="1"/>
        <v>212000</v>
      </c>
    </row>
    <row r="62" spans="2:7">
      <c r="B62" s="65" t="s">
        <v>211</v>
      </c>
      <c r="C62" s="65" t="s">
        <v>206</v>
      </c>
      <c r="D62" s="67">
        <v>25000</v>
      </c>
      <c r="E62" s="67">
        <v>24000</v>
      </c>
      <c r="F62" s="67">
        <v>26000</v>
      </c>
      <c r="G62" s="66">
        <f t="shared" si="1"/>
        <v>75000</v>
      </c>
    </row>
  </sheetData>
  <mergeCells count="1">
    <mergeCell ref="B2:G2"/>
  </mergeCells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2:J21"/>
  <sheetViews>
    <sheetView workbookViewId="0">
      <selection activeCell="B5" sqref="B5"/>
    </sheetView>
  </sheetViews>
  <sheetFormatPr defaultRowHeight="15"/>
  <cols>
    <col min="1" max="1" width="5.42578125" style="7" customWidth="1"/>
    <col min="2" max="2" width="12" style="7" customWidth="1"/>
    <col min="3" max="3" width="13.5703125" style="7" customWidth="1"/>
    <col min="4" max="4" width="3.140625" style="7" customWidth="1"/>
    <col min="5" max="5" width="22.5703125" style="7" bestFit="1" customWidth="1"/>
    <col min="6" max="6" width="5.140625" style="7" customWidth="1"/>
    <col min="7" max="8" width="9.140625" style="7"/>
    <col min="9" max="9" width="16.85546875" style="7" bestFit="1" customWidth="1"/>
    <col min="10" max="16384" width="9.140625" style="7"/>
  </cols>
  <sheetData>
    <row r="2" spans="1:10">
      <c r="A2" s="69"/>
      <c r="B2" s="70"/>
      <c r="C2" s="70"/>
      <c r="D2" s="70"/>
      <c r="E2" s="70"/>
      <c r="F2" s="71"/>
      <c r="H2" s="69"/>
      <c r="I2" s="72"/>
      <c r="J2" s="73"/>
    </row>
    <row r="3" spans="1:10">
      <c r="A3" s="74"/>
      <c r="B3" s="75"/>
      <c r="C3" s="75"/>
      <c r="D3" s="75"/>
      <c r="E3" s="75"/>
      <c r="F3" s="76"/>
      <c r="H3" s="74"/>
      <c r="I3" s="75"/>
      <c r="J3" s="76"/>
    </row>
    <row r="4" spans="1:10" ht="15.75">
      <c r="A4" s="74"/>
      <c r="B4" s="83" t="s">
        <v>36</v>
      </c>
      <c r="C4" s="83" t="s">
        <v>37</v>
      </c>
      <c r="D4" s="75"/>
      <c r="E4" s="87" t="s">
        <v>212</v>
      </c>
      <c r="F4" s="77"/>
      <c r="H4" s="84" t="s">
        <v>213</v>
      </c>
      <c r="I4" s="85" t="s">
        <v>214</v>
      </c>
      <c r="J4" s="86" t="s">
        <v>215</v>
      </c>
    </row>
    <row r="5" spans="1:10">
      <c r="A5" s="74"/>
      <c r="B5" s="82" t="s">
        <v>45</v>
      </c>
      <c r="C5" s="82" t="s">
        <v>46</v>
      </c>
      <c r="D5" s="75"/>
      <c r="E5" s="40"/>
      <c r="F5" s="77"/>
      <c r="H5" s="78"/>
      <c r="I5" s="78"/>
      <c r="J5" s="78"/>
    </row>
    <row r="6" spans="1:10">
      <c r="A6" s="74"/>
      <c r="B6" s="82" t="s">
        <v>50</v>
      </c>
      <c r="C6" s="82" t="s">
        <v>51</v>
      </c>
      <c r="D6" s="75"/>
      <c r="E6" s="40"/>
      <c r="F6" s="77"/>
      <c r="H6" s="74"/>
      <c r="I6" s="75"/>
      <c r="J6" s="76"/>
    </row>
    <row r="7" spans="1:10">
      <c r="A7" s="74"/>
      <c r="B7" s="82" t="s">
        <v>53</v>
      </c>
      <c r="C7" s="82" t="s">
        <v>54</v>
      </c>
      <c r="D7" s="75"/>
      <c r="E7" s="40"/>
      <c r="F7" s="77"/>
      <c r="H7" s="74"/>
      <c r="I7" s="75"/>
      <c r="J7" s="76"/>
    </row>
    <row r="8" spans="1:10" ht="20.25" thickBot="1">
      <c r="A8" s="74"/>
      <c r="B8" s="82" t="s">
        <v>56</v>
      </c>
      <c r="C8" s="82" t="s">
        <v>57</v>
      </c>
      <c r="D8" s="75"/>
      <c r="E8" s="40"/>
      <c r="F8" s="77"/>
      <c r="H8" s="74"/>
      <c r="I8" s="88" t="s">
        <v>216</v>
      </c>
      <c r="J8" s="76"/>
    </row>
    <row r="9" spans="1:10" ht="15.75" thickTop="1">
      <c r="A9" s="74"/>
      <c r="B9" s="82" t="s">
        <v>61</v>
      </c>
      <c r="C9" s="82" t="s">
        <v>62</v>
      </c>
      <c r="D9" s="75"/>
      <c r="E9" s="40"/>
      <c r="F9" s="77"/>
      <c r="H9" s="74"/>
      <c r="I9" s="75"/>
      <c r="J9" s="76"/>
    </row>
    <row r="10" spans="1:10">
      <c r="A10" s="74"/>
      <c r="B10" s="82" t="s">
        <v>65</v>
      </c>
      <c r="C10" s="82" t="s">
        <v>66</v>
      </c>
      <c r="D10" s="75"/>
      <c r="E10" s="40"/>
      <c r="F10" s="77"/>
      <c r="H10" s="74"/>
      <c r="I10" s="75"/>
      <c r="J10" s="76"/>
    </row>
    <row r="11" spans="1:10">
      <c r="A11" s="74"/>
      <c r="B11" s="82" t="s">
        <v>68</v>
      </c>
      <c r="C11" s="82" t="s">
        <v>69</v>
      </c>
      <c r="D11" s="75"/>
      <c r="E11" s="40"/>
      <c r="F11" s="77"/>
      <c r="H11" s="74"/>
      <c r="I11" s="75"/>
      <c r="J11" s="76"/>
    </row>
    <row r="12" spans="1:10">
      <c r="A12" s="74"/>
      <c r="B12" s="82" t="s">
        <v>73</v>
      </c>
      <c r="C12" s="82" t="s">
        <v>74</v>
      </c>
      <c r="D12" s="75"/>
      <c r="E12" s="40"/>
      <c r="F12" s="77"/>
      <c r="H12" s="74"/>
      <c r="I12" s="75"/>
      <c r="J12" s="76"/>
    </row>
    <row r="13" spans="1:10">
      <c r="A13" s="74"/>
      <c r="B13" s="82" t="s">
        <v>77</v>
      </c>
      <c r="C13" s="82" t="s">
        <v>78</v>
      </c>
      <c r="D13" s="75"/>
      <c r="E13" s="40"/>
      <c r="F13" s="77"/>
      <c r="H13" s="74"/>
      <c r="I13" s="75"/>
      <c r="J13" s="76"/>
    </row>
    <row r="14" spans="1:10">
      <c r="A14" s="74"/>
      <c r="B14" s="82" t="s">
        <v>80</v>
      </c>
      <c r="C14" s="82" t="s">
        <v>81</v>
      </c>
      <c r="D14" s="75"/>
      <c r="E14" s="40"/>
      <c r="F14" s="77"/>
      <c r="H14" s="74"/>
      <c r="I14" s="75"/>
      <c r="J14" s="76"/>
    </row>
    <row r="15" spans="1:10">
      <c r="A15" s="74"/>
      <c r="B15" s="82" t="s">
        <v>83</v>
      </c>
      <c r="C15" s="82" t="s">
        <v>84</v>
      </c>
      <c r="D15" s="75"/>
      <c r="E15" s="40"/>
      <c r="F15" s="77"/>
      <c r="H15" s="74"/>
      <c r="I15" s="75"/>
      <c r="J15" s="76"/>
    </row>
    <row r="16" spans="1:10">
      <c r="A16" s="74"/>
      <c r="B16" s="82" t="s">
        <v>217</v>
      </c>
      <c r="C16" s="82" t="s">
        <v>87</v>
      </c>
      <c r="D16" s="75"/>
      <c r="E16" s="40"/>
      <c r="F16" s="77"/>
      <c r="H16" s="74"/>
      <c r="I16" s="75"/>
      <c r="J16" s="76"/>
    </row>
    <row r="17" spans="1:10">
      <c r="A17" s="74"/>
      <c r="B17" s="82" t="s">
        <v>45</v>
      </c>
      <c r="C17" s="82" t="s">
        <v>89</v>
      </c>
      <c r="D17" s="75"/>
      <c r="E17" s="40"/>
      <c r="F17" s="77"/>
      <c r="H17" s="74"/>
      <c r="I17" s="75"/>
      <c r="J17" s="76"/>
    </row>
    <row r="18" spans="1:10">
      <c r="A18" s="74"/>
      <c r="B18" s="82" t="s">
        <v>91</v>
      </c>
      <c r="C18" s="82" t="s">
        <v>92</v>
      </c>
      <c r="D18" s="75"/>
      <c r="E18" s="40"/>
      <c r="F18" s="77"/>
      <c r="H18" s="74"/>
      <c r="I18" s="75"/>
      <c r="J18" s="76"/>
    </row>
    <row r="19" spans="1:10">
      <c r="A19" s="74"/>
      <c r="B19" s="82" t="s">
        <v>94</v>
      </c>
      <c r="C19" s="82" t="s">
        <v>95</v>
      </c>
      <c r="D19" s="75"/>
      <c r="E19" s="40"/>
      <c r="F19" s="77"/>
      <c r="H19" s="74"/>
      <c r="I19" s="75"/>
      <c r="J19" s="76"/>
    </row>
    <row r="20" spans="1:10">
      <c r="A20" s="74"/>
      <c r="B20" s="82" t="s">
        <v>97</v>
      </c>
      <c r="C20" s="82" t="s">
        <v>98</v>
      </c>
      <c r="D20" s="75"/>
      <c r="E20" s="40"/>
      <c r="F20" s="76"/>
      <c r="H20" s="74"/>
      <c r="I20" s="75"/>
      <c r="J20" s="76"/>
    </row>
    <row r="21" spans="1:10">
      <c r="A21" s="79"/>
      <c r="B21" s="80"/>
      <c r="C21" s="80"/>
      <c r="D21" s="80"/>
      <c r="E21" s="80"/>
      <c r="F21" s="81"/>
      <c r="H21" s="79"/>
      <c r="I21" s="80"/>
      <c r="J21" s="8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A1:N25"/>
  <sheetViews>
    <sheetView workbookViewId="0">
      <selection activeCell="D32" sqref="D32"/>
    </sheetView>
  </sheetViews>
  <sheetFormatPr defaultRowHeight="15"/>
  <cols>
    <col min="1" max="1" width="4.85546875" style="7" customWidth="1"/>
    <col min="2" max="2" width="24.42578125" style="7" customWidth="1"/>
    <col min="3" max="3" width="11.140625" style="7" customWidth="1"/>
    <col min="4" max="4" width="12.42578125" style="7" customWidth="1"/>
    <col min="5" max="5" width="12.42578125" style="7" bestFit="1" customWidth="1"/>
    <col min="6" max="6" width="12.42578125" style="7" customWidth="1"/>
    <col min="7" max="7" width="1" customWidth="1"/>
    <col min="8" max="8" width="1" style="7" customWidth="1"/>
    <col min="9" max="9" width="4.85546875" style="7" customWidth="1"/>
    <col min="10" max="10" width="18.28515625" style="7" customWidth="1"/>
    <col min="11" max="11" width="12.42578125" style="7" customWidth="1"/>
    <col min="12" max="12" width="9.42578125" style="7" bestFit="1" customWidth="1"/>
    <col min="13" max="14" width="13.28515625" style="7" bestFit="1" customWidth="1"/>
    <col min="15" max="16384" width="9.140625" style="7"/>
  </cols>
  <sheetData>
    <row r="1" spans="1:11" ht="22.5">
      <c r="A1" s="162" t="s">
        <v>218</v>
      </c>
      <c r="B1" s="162"/>
      <c r="C1" s="162"/>
      <c r="D1" s="162"/>
      <c r="E1" s="162"/>
      <c r="F1" s="162"/>
    </row>
    <row r="3" spans="1:11">
      <c r="B3" s="89" t="s">
        <v>219</v>
      </c>
      <c r="C3" s="97">
        <v>8000</v>
      </c>
    </row>
    <row r="4" spans="1:11">
      <c r="B4" s="89" t="s">
        <v>220</v>
      </c>
      <c r="C4" s="102">
        <v>0.14199999999999999</v>
      </c>
    </row>
    <row r="5" spans="1:11" ht="30">
      <c r="B5" s="90" t="s">
        <v>221</v>
      </c>
      <c r="C5" s="98">
        <v>48</v>
      </c>
    </row>
    <row r="6" spans="1:11">
      <c r="C6" s="91"/>
    </row>
    <row r="7" spans="1:11" ht="20.25" thickBot="1">
      <c r="B7" s="99" t="s">
        <v>222</v>
      </c>
      <c r="J7" s="99" t="s">
        <v>223</v>
      </c>
    </row>
    <row r="8" spans="1:11" ht="15.75" thickTop="1">
      <c r="C8" s="100">
        <f>PMT($C$4/12,$C$5,$C$3)</f>
        <v>-219.41526806553765</v>
      </c>
      <c r="K8" s="100">
        <f>PMT($C$4/12,$C$5,$C$3)</f>
        <v>-219.41526806553765</v>
      </c>
    </row>
    <row r="9" spans="1:11" ht="15" customHeight="1">
      <c r="A9" s="160" t="s">
        <v>224</v>
      </c>
      <c r="B9" s="92">
        <v>0.12</v>
      </c>
      <c r="C9" s="46"/>
      <c r="I9" s="160" t="s">
        <v>225</v>
      </c>
      <c r="J9" s="96">
        <v>12</v>
      </c>
      <c r="K9" s="46"/>
    </row>
    <row r="10" spans="1:11">
      <c r="A10" s="160"/>
      <c r="B10" s="92">
        <v>0.125</v>
      </c>
      <c r="C10" s="46"/>
      <c r="I10" s="160"/>
      <c r="J10" s="96">
        <v>24</v>
      </c>
      <c r="K10" s="46"/>
    </row>
    <row r="11" spans="1:11">
      <c r="A11" s="160"/>
      <c r="B11" s="92">
        <v>0.13</v>
      </c>
      <c r="C11" s="46"/>
      <c r="I11" s="160"/>
      <c r="J11" s="96">
        <v>36</v>
      </c>
      <c r="K11" s="46"/>
    </row>
    <row r="12" spans="1:11">
      <c r="A12" s="160"/>
      <c r="B12" s="92">
        <v>0.13500000000000001</v>
      </c>
      <c r="C12" s="46"/>
      <c r="I12" s="160"/>
      <c r="J12" s="96">
        <v>48</v>
      </c>
      <c r="K12" s="46"/>
    </row>
    <row r="13" spans="1:11">
      <c r="A13" s="160"/>
      <c r="B13" s="92">
        <v>0.14000000000000001</v>
      </c>
      <c r="C13" s="46"/>
      <c r="I13" s="160"/>
      <c r="J13" s="96">
        <v>60</v>
      </c>
      <c r="K13" s="46"/>
    </row>
    <row r="14" spans="1:11">
      <c r="A14" s="160"/>
      <c r="B14" s="92">
        <v>0.14499999999999999</v>
      </c>
      <c r="C14" s="46"/>
      <c r="I14" s="160"/>
      <c r="J14" s="96">
        <v>72</v>
      </c>
      <c r="K14" s="46"/>
    </row>
    <row r="15" spans="1:11">
      <c r="A15" s="160"/>
      <c r="B15" s="92">
        <v>0.15</v>
      </c>
      <c r="C15" s="46"/>
      <c r="I15" s="160"/>
      <c r="J15" s="96">
        <v>84</v>
      </c>
      <c r="K15" s="46"/>
    </row>
    <row r="16" spans="1:11">
      <c r="A16" s="103"/>
    </row>
    <row r="17" spans="1:14" ht="20.25" thickBot="1">
      <c r="B17" s="99" t="s">
        <v>222</v>
      </c>
      <c r="C17" s="161" t="s">
        <v>225</v>
      </c>
      <c r="D17" s="161"/>
      <c r="E17" s="161"/>
      <c r="F17" s="161"/>
      <c r="H17" s="94"/>
      <c r="J17" s="99" t="s">
        <v>223</v>
      </c>
      <c r="K17" s="161" t="s">
        <v>224</v>
      </c>
      <c r="L17" s="161"/>
      <c r="M17" s="161"/>
      <c r="N17" s="161"/>
    </row>
    <row r="18" spans="1:14" ht="15.75" customHeight="1" thickTop="1">
      <c r="B18" s="100">
        <f>PMT($C$4/12,$C$5,$C$3)</f>
        <v>-219.41526806553765</v>
      </c>
      <c r="C18" s="93">
        <v>190</v>
      </c>
      <c r="D18" s="93">
        <v>240</v>
      </c>
      <c r="E18" s="93">
        <v>360</v>
      </c>
      <c r="F18" s="93">
        <v>420</v>
      </c>
      <c r="H18" s="95"/>
      <c r="J18" s="100">
        <f>PMT($C$4/12,$C$5,$C$3)</f>
        <v>-219.41526806553765</v>
      </c>
      <c r="K18" s="92">
        <v>0.16</v>
      </c>
      <c r="L18" s="92">
        <v>0.16500000000000001</v>
      </c>
      <c r="M18" s="92">
        <v>0.17</v>
      </c>
      <c r="N18" s="92">
        <v>0.17499999999999999</v>
      </c>
    </row>
    <row r="19" spans="1:14">
      <c r="A19" s="160" t="s">
        <v>224</v>
      </c>
      <c r="B19" s="92">
        <v>0.12</v>
      </c>
      <c r="C19" s="101"/>
      <c r="D19" s="101"/>
      <c r="E19" s="101"/>
      <c r="F19" s="101"/>
      <c r="H19" s="91"/>
      <c r="I19" s="160" t="s">
        <v>225</v>
      </c>
      <c r="J19" s="96">
        <v>12</v>
      </c>
      <c r="K19" s="101"/>
      <c r="L19" s="101"/>
      <c r="M19" s="101"/>
      <c r="N19" s="101"/>
    </row>
    <row r="20" spans="1:14">
      <c r="A20" s="160"/>
      <c r="B20" s="92">
        <v>0.125</v>
      </c>
      <c r="C20" s="101"/>
      <c r="D20" s="101"/>
      <c r="E20" s="101"/>
      <c r="F20" s="101"/>
      <c r="H20" s="91"/>
      <c r="I20" s="160"/>
      <c r="J20" s="96">
        <v>24</v>
      </c>
      <c r="K20" s="101"/>
      <c r="L20" s="101"/>
      <c r="M20" s="101"/>
      <c r="N20" s="101"/>
    </row>
    <row r="21" spans="1:14">
      <c r="A21" s="160"/>
      <c r="B21" s="92">
        <v>0.13</v>
      </c>
      <c r="C21" s="101"/>
      <c r="D21" s="101"/>
      <c r="E21" s="101"/>
      <c r="F21" s="101"/>
      <c r="H21" s="91"/>
      <c r="I21" s="160"/>
      <c r="J21" s="96">
        <v>36</v>
      </c>
      <c r="K21" s="101"/>
      <c r="L21" s="101"/>
      <c r="M21" s="101"/>
      <c r="N21" s="101"/>
    </row>
    <row r="22" spans="1:14">
      <c r="A22" s="160"/>
      <c r="B22" s="92">
        <v>0.13500000000000001</v>
      </c>
      <c r="C22" s="101"/>
      <c r="D22" s="101"/>
      <c r="E22" s="101"/>
      <c r="F22" s="101"/>
      <c r="H22" s="91"/>
      <c r="I22" s="160"/>
      <c r="J22" s="96">
        <v>48</v>
      </c>
      <c r="K22" s="101"/>
      <c r="L22" s="101"/>
      <c r="M22" s="101"/>
      <c r="N22" s="101"/>
    </row>
    <row r="23" spans="1:14">
      <c r="A23" s="160"/>
      <c r="B23" s="92">
        <v>0.14000000000000001</v>
      </c>
      <c r="C23" s="101"/>
      <c r="D23" s="101"/>
      <c r="E23" s="101"/>
      <c r="F23" s="101"/>
      <c r="H23" s="91"/>
      <c r="I23" s="160"/>
      <c r="J23" s="96">
        <v>60</v>
      </c>
      <c r="K23" s="101"/>
      <c r="L23" s="101"/>
      <c r="M23" s="101"/>
      <c r="N23" s="101"/>
    </row>
    <row r="24" spans="1:14">
      <c r="A24" s="160"/>
      <c r="B24" s="92">
        <v>0.14499999999999999</v>
      </c>
      <c r="C24" s="101"/>
      <c r="D24" s="101"/>
      <c r="E24" s="101"/>
      <c r="F24" s="101"/>
      <c r="H24" s="91"/>
      <c r="I24" s="160"/>
      <c r="J24" s="96">
        <v>72</v>
      </c>
      <c r="K24" s="101"/>
      <c r="L24" s="101"/>
      <c r="M24" s="101"/>
      <c r="N24" s="101"/>
    </row>
    <row r="25" spans="1:14">
      <c r="A25" s="160"/>
      <c r="B25" s="92">
        <v>0.15</v>
      </c>
      <c r="C25" s="101"/>
      <c r="D25" s="101"/>
      <c r="E25" s="101"/>
      <c r="F25" s="101"/>
      <c r="H25" s="91"/>
      <c r="I25" s="160"/>
      <c r="J25" s="96">
        <v>84</v>
      </c>
      <c r="K25" s="101"/>
      <c r="L25" s="101"/>
      <c r="M25" s="101"/>
      <c r="N25" s="101"/>
    </row>
  </sheetData>
  <mergeCells count="7">
    <mergeCell ref="A19:A25"/>
    <mergeCell ref="I19:I25"/>
    <mergeCell ref="K17:N17"/>
    <mergeCell ref="I9:I15"/>
    <mergeCell ref="A1:F1"/>
    <mergeCell ref="C17:F17"/>
    <mergeCell ref="A9:A15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workbookViewId="0">
      <selection activeCell="D9" sqref="D9"/>
    </sheetView>
  </sheetViews>
  <sheetFormatPr defaultRowHeight="15"/>
  <cols>
    <col min="1" max="1" width="35.85546875" style="7" bestFit="1" customWidth="1"/>
    <col min="2" max="2" width="17.28515625" style="7" customWidth="1"/>
    <col min="3" max="3" width="15.7109375" style="7" customWidth="1"/>
    <col min="4" max="4" width="17.28515625" style="7" customWidth="1"/>
    <col min="5" max="5" width="34.140625" style="7" customWidth="1"/>
    <col min="6" max="16384" width="9.140625" style="7"/>
  </cols>
  <sheetData>
    <row r="1" spans="1:5" ht="22.5">
      <c r="A1" s="153" t="s">
        <v>226</v>
      </c>
      <c r="B1" s="153"/>
      <c r="C1" s="153"/>
      <c r="D1" s="153"/>
      <c r="E1" s="153"/>
    </row>
    <row r="3" spans="1:5" ht="20.25" thickBot="1">
      <c r="B3" s="106" t="s">
        <v>227</v>
      </c>
      <c r="C3" s="106" t="s">
        <v>228</v>
      </c>
      <c r="D3" s="106" t="s">
        <v>229</v>
      </c>
    </row>
    <row r="4" spans="1:5" ht="20.25" thickTop="1" thickBot="1">
      <c r="A4" s="107" t="s">
        <v>230</v>
      </c>
      <c r="B4" s="56"/>
      <c r="C4" s="108">
        <v>3.25</v>
      </c>
      <c r="D4" s="111">
        <f>B4*C4</f>
        <v>0</v>
      </c>
    </row>
    <row r="5" spans="1:5" ht="20.25" thickTop="1" thickBot="1">
      <c r="A5" s="107" t="s">
        <v>231</v>
      </c>
      <c r="B5" s="56"/>
      <c r="C5" s="109">
        <v>4</v>
      </c>
      <c r="D5" s="111">
        <f>B5*C5</f>
        <v>0</v>
      </c>
    </row>
    <row r="6" spans="1:5" ht="20.25" thickTop="1" thickBot="1">
      <c r="A6" s="107" t="s">
        <v>232</v>
      </c>
      <c r="B6" s="56"/>
      <c r="C6" s="109">
        <v>2.75</v>
      </c>
      <c r="D6" s="111">
        <f>B6*C6</f>
        <v>0</v>
      </c>
    </row>
    <row r="7" spans="1:5" ht="20.25" thickTop="1" thickBot="1">
      <c r="A7" s="107" t="s">
        <v>233</v>
      </c>
      <c r="B7" s="56"/>
      <c r="C7" s="110">
        <v>4.25</v>
      </c>
      <c r="D7" s="111">
        <f>B7*C7</f>
        <v>0</v>
      </c>
    </row>
    <row r="8" spans="1:5" ht="16.5" thickTop="1" thickBot="1">
      <c r="A8" s="104"/>
      <c r="B8" s="105">
        <f>SUM(B4:B7)</f>
        <v>0</v>
      </c>
      <c r="D8" s="111">
        <f>SUM(D4:D7)</f>
        <v>0</v>
      </c>
    </row>
    <row r="9" spans="1:5" ht="15.75" thickTop="1">
      <c r="B9" s="112" t="s">
        <v>234</v>
      </c>
      <c r="D9" s="112" t="s">
        <v>235</v>
      </c>
    </row>
    <row r="11" spans="1:5" ht="20.25" thickBot="1">
      <c r="A11"/>
      <c r="B11" s="113" t="s">
        <v>236</v>
      </c>
      <c r="D11" s="113" t="s">
        <v>237</v>
      </c>
      <c r="E11"/>
    </row>
    <row r="12" spans="1:5" ht="15.75" thickTop="1">
      <c r="A12"/>
      <c r="E12"/>
    </row>
    <row r="13" spans="1:5" ht="19.5" customHeight="1">
      <c r="A13"/>
      <c r="E13"/>
    </row>
    <row r="14" spans="1:5">
      <c r="A14"/>
      <c r="E14"/>
    </row>
    <row r="15" spans="1:5" ht="36" customHeight="1">
      <c r="A15"/>
      <c r="E15"/>
    </row>
  </sheetData>
  <mergeCells count="1">
    <mergeCell ref="A1:E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Learnit!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Mollé</dc:creator>
  <cp:keywords/>
  <dc:description/>
  <cp:lastModifiedBy>Benjamin Bomberry</cp:lastModifiedBy>
  <cp:revision/>
  <dcterms:created xsi:type="dcterms:W3CDTF">2001-09-07T21:10:35Z</dcterms:created>
  <dcterms:modified xsi:type="dcterms:W3CDTF">2021-05-18T14:46:05Z</dcterms:modified>
  <cp:category/>
  <cp:contentStatus/>
</cp:coreProperties>
</file>