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e0d5373f387bb8a/Documents/"/>
    </mc:Choice>
  </mc:AlternateContent>
  <xr:revisionPtr revIDLastSave="95" documentId="8_{C938B00E-10B4-471E-BD45-CB7F981A50D6}" xr6:coauthVersionLast="47" xr6:coauthVersionMax="47" xr10:uidLastSave="{D44A957F-3974-4396-BAFE-99D42D886D22}"/>
  <bookViews>
    <workbookView xWindow="2085" yWindow="2085" windowWidth="16253" windowHeight="9308" firstSheet="1" activeTab="3" xr2:uid="{00000000-000D-0000-FFFF-FFFF00000000}"/>
  </bookViews>
  <sheets>
    <sheet name="DC2017" sheetId="4" r:id="rId1"/>
    <sheet name="DC2020" sheetId="3" r:id="rId2"/>
    <sheet name="Places" sheetId="2" r:id="rId3"/>
    <sheet name="Citi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F11" i="3"/>
  <c r="D11" i="3"/>
  <c r="D41" i="2"/>
  <c r="F8" i="1"/>
  <c r="I4" i="1"/>
  <c r="I3" i="1"/>
  <c r="I2" i="1"/>
  <c r="I14" i="1"/>
  <c r="I15" i="1"/>
  <c r="I16" i="1"/>
  <c r="I17" i="1"/>
  <c r="I18" i="1"/>
  <c r="I19" i="1"/>
  <c r="H15" i="1"/>
  <c r="H16" i="1"/>
  <c r="H17" i="1"/>
  <c r="H18" i="1"/>
  <c r="H19" i="1"/>
  <c r="H14" i="1"/>
  <c r="F16" i="1"/>
  <c r="F15" i="1"/>
  <c r="F17" i="1"/>
  <c r="F18" i="1"/>
  <c r="F19" i="1"/>
  <c r="F14" i="1"/>
  <c r="E15" i="1"/>
  <c r="E16" i="1"/>
  <c r="E17" i="1"/>
  <c r="E18" i="1"/>
  <c r="E19" i="1"/>
  <c r="E14" i="1"/>
  <c r="F4" i="1"/>
  <c r="B1" i="1"/>
  <c r="B6" i="1"/>
</calcChain>
</file>

<file path=xl/sharedStrings.xml><?xml version="1.0" encoding="utf-8"?>
<sst xmlns="http://schemas.openxmlformats.org/spreadsheetml/2006/main" count="145" uniqueCount="88">
  <si>
    <t>Washington DC</t>
  </si>
  <si>
    <t>Orlando</t>
  </si>
  <si>
    <t>Airfare</t>
  </si>
  <si>
    <t>Ground Transportation</t>
  </si>
  <si>
    <t>Rental Car?</t>
  </si>
  <si>
    <t>Yes</t>
  </si>
  <si>
    <t>No</t>
  </si>
  <si>
    <t>Round-trip Shuttle</t>
  </si>
  <si>
    <t>Boston</t>
  </si>
  <si>
    <t>Philadelphia</t>
  </si>
  <si>
    <t>Lodging</t>
  </si>
  <si>
    <t>Destination City</t>
  </si>
  <si>
    <t>Washington Monument</t>
  </si>
  <si>
    <t>Jefferson Monument</t>
  </si>
  <si>
    <t>Ford's Theatre</t>
  </si>
  <si>
    <t>White House</t>
  </si>
  <si>
    <t>Library of Congress</t>
  </si>
  <si>
    <t>United States Capitol</t>
  </si>
  <si>
    <t>Lincoln Memorial</t>
  </si>
  <si>
    <t>Fenway Park</t>
  </si>
  <si>
    <t>USS Constitution Museum</t>
  </si>
  <si>
    <t>Bunker Hill Monument</t>
  </si>
  <si>
    <t>Massachusetts State House</t>
  </si>
  <si>
    <t>Park Street Church</t>
  </si>
  <si>
    <t>Old South Meeting House</t>
  </si>
  <si>
    <t>Old State House</t>
  </si>
  <si>
    <t>Paul Revere House</t>
  </si>
  <si>
    <t>Old North Church</t>
  </si>
  <si>
    <t>Independence Hall</t>
  </si>
  <si>
    <t>Cathedral Basilica of Saint Peter and Paul</t>
  </si>
  <si>
    <t>Christ Church</t>
  </si>
  <si>
    <t>City Hall</t>
  </si>
  <si>
    <t>Elfreth's Alley</t>
  </si>
  <si>
    <t>Betsy Ross House</t>
  </si>
  <si>
    <t>Congress Hall</t>
  </si>
  <si>
    <t>Fireman's Hall</t>
  </si>
  <si>
    <t>Edgar Allan Poe National Historic Site</t>
  </si>
  <si>
    <t>Old City Hall</t>
  </si>
  <si>
    <t>Powel House</t>
  </si>
  <si>
    <t>Washington Square Park</t>
  </si>
  <si>
    <t>Todd House</t>
  </si>
  <si>
    <t>Fee</t>
  </si>
  <si>
    <t>City</t>
  </si>
  <si>
    <t>Faneuil Hall Marketplace</t>
  </si>
  <si>
    <t>King's Chapel Burial Ground</t>
  </si>
  <si>
    <t>Supreme Court</t>
  </si>
  <si>
    <t>National World War II Memorial</t>
  </si>
  <si>
    <t>Korean War Veterans Memorial</t>
  </si>
  <si>
    <t>Vietnam Veterans Memorial</t>
  </si>
  <si>
    <t>Franklin Delano Roosevelt Memorial</t>
  </si>
  <si>
    <t>Martin Luther King, Jr., Memorial</t>
  </si>
  <si>
    <t>Time Needed</t>
  </si>
  <si>
    <t>Sightseeing Locations</t>
  </si>
  <si>
    <t>Arlington National Cemetery</t>
  </si>
  <si>
    <t>World War II Memorial</t>
  </si>
  <si>
    <t>Year Completed</t>
  </si>
  <si>
    <t>Franklin Delano Roosevelt  Memorial</t>
  </si>
  <si>
    <t>Source: https://irma.nps.gov/Stats/Reports/Park/FRDE</t>
  </si>
  <si>
    <t>Trend</t>
  </si>
  <si>
    <t>Rental Car per Day</t>
  </si>
  <si>
    <t>Departure Date</t>
  </si>
  <si>
    <t>Return Date</t>
  </si>
  <si>
    <t>Total Cost</t>
  </si>
  <si>
    <t>Meals</t>
  </si>
  <si>
    <t>Rental Car Total</t>
  </si>
  <si>
    <t>San Antonio</t>
  </si>
  <si>
    <t>Summary Trip Costs</t>
  </si>
  <si>
    <t>Average</t>
  </si>
  <si>
    <t>Lowest</t>
  </si>
  <si>
    <t>Highest</t>
  </si>
  <si>
    <t>Miami</t>
  </si>
  <si>
    <t>COL</t>
  </si>
  <si>
    <t>City Type</t>
  </si>
  <si>
    <t>Lodging Base/Night</t>
  </si>
  <si>
    <t>Total Base Lodging</t>
  </si>
  <si>
    <t>Shuttle or Rental</t>
  </si>
  <si>
    <t>Thomas Jefferson Memorial</t>
  </si>
  <si>
    <t>Washington DC Memorial Visitors</t>
  </si>
  <si>
    <t xml:space="preserve">                  -  </t>
  </si>
  <si>
    <t>Memorial</t>
  </si>
  <si>
    <t>Today's Date</t>
  </si>
  <si>
    <t>Lookup</t>
  </si>
  <si>
    <t>Total</t>
  </si>
  <si>
    <t>APR</t>
  </si>
  <si>
    <t>Months</t>
  </si>
  <si>
    <t>Monthly Payment</t>
  </si>
  <si>
    <t>Boston Massacre Site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</si>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</sst>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  <numFmt numFmtId="167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3" borderId="0" applyNumberFormat="0" applyBorder="0" applyAlignment="0" applyProtection="0"/>
  </cellStyleXfs>
  <cellXfs count="76">
    <xf numFmtId="0" fontId="0" fillId="0" borderId="0" xfId="0"/>
    <xf numFmtId="166" fontId="0" fillId="2" borderId="8" xfId="3" applyNumberFormat="1" applyFont="1" applyFill="1" applyBorder="1"/>
    <xf numFmtId="0" fontId="0" fillId="0" borderId="6" xfId="3" applyFont="1" applyBorder="1" applyAlignment="1">
      <alignment horizontal="right"/>
    </xf>
    <xf numFmtId="0" fontId="2" fillId="0" borderId="0" xfId="3"/>
    <xf numFmtId="0" fontId="1" fillId="0" borderId="0" xfId="2" applyNumberFormat="1" applyFont="1"/>
    <xf numFmtId="0" fontId="1" fillId="0" borderId="0" xfId="3" applyFont="1" applyAlignment="1">
      <alignment horizontal="center"/>
    </xf>
    <xf numFmtId="164" fontId="2" fillId="0" borderId="0" xfId="3" applyNumberFormat="1"/>
    <xf numFmtId="0" fontId="2" fillId="0" borderId="0" xfId="2" applyNumberFormat="1" applyAlignment="1">
      <alignment horizontal="center"/>
    </xf>
    <xf numFmtId="0" fontId="3" fillId="0" borderId="0" xfId="3" applyFont="1"/>
    <xf numFmtId="0" fontId="1" fillId="0" borderId="1" xfId="3" applyFont="1" applyBorder="1"/>
    <xf numFmtId="0" fontId="2" fillId="0" borderId="2" xfId="3" applyBorder="1"/>
    <xf numFmtId="0" fontId="2" fillId="0" borderId="3" xfId="3" applyBorder="1"/>
    <xf numFmtId="0" fontId="2" fillId="0" borderId="4" xfId="2" applyNumberFormat="1" applyBorder="1"/>
    <xf numFmtId="0" fontId="2" fillId="0" borderId="0" xfId="2" applyNumberFormat="1" applyBorder="1"/>
    <xf numFmtId="166" fontId="0" fillId="0" borderId="5" xfId="3" applyNumberFormat="1" applyFont="1" applyBorder="1"/>
    <xf numFmtId="0" fontId="2" fillId="0" borderId="6" xfId="2" applyNumberFormat="1" applyBorder="1"/>
    <xf numFmtId="0" fontId="2" fillId="0" borderId="7" xfId="3" applyBorder="1"/>
    <xf numFmtId="166" fontId="0" fillId="0" borderId="8" xfId="3" applyNumberFormat="1" applyFont="1" applyBorder="1"/>
    <xf numFmtId="0" fontId="2" fillId="0" borderId="1" xfId="3" applyBorder="1"/>
    <xf numFmtId="14" fontId="2" fillId="0" borderId="8" xfId="3" applyNumberFormat="1" applyBorder="1"/>
    <xf numFmtId="14" fontId="2" fillId="0" borderId="0" xfId="3" applyNumberFormat="1"/>
    <xf numFmtId="166" fontId="0" fillId="0" borderId="0" xfId="3" applyNumberFormat="1" applyFon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1" xfId="0" applyBorder="1"/>
    <xf numFmtId="0" fontId="2" fillId="0" borderId="4" xfId="3" applyBorder="1"/>
    <xf numFmtId="14" fontId="2" fillId="0" borderId="5" xfId="3" applyNumberForma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9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2" borderId="0" xfId="3" applyNumberFormat="1" applyFont="1" applyFill="1"/>
    <xf numFmtId="0" fontId="1" fillId="0" borderId="2" xfId="2" applyNumberFormat="1" applyFont="1" applyBorder="1" applyAlignment="1">
      <alignment horizontal="center" wrapText="1"/>
    </xf>
    <xf numFmtId="0" fontId="1" fillId="0" borderId="3" xfId="2" applyNumberFormat="1" applyFont="1" applyFill="1" applyBorder="1" applyAlignment="1">
      <alignment horizontal="center" wrapText="1"/>
    </xf>
    <xf numFmtId="0" fontId="0" fillId="0" borderId="0" xfId="4" applyFont="1"/>
    <xf numFmtId="0" fontId="2" fillId="0" borderId="0" xfId="5" applyAlignment="1">
      <alignment horizontal="right"/>
    </xf>
    <xf numFmtId="166" fontId="0" fillId="0" borderId="3" xfId="6" applyNumberFormat="1" applyFont="1" applyBorder="1"/>
    <xf numFmtId="0" fontId="0" fillId="0" borderId="0" xfId="7" applyFont="1"/>
    <xf numFmtId="165" fontId="2" fillId="0" borderId="0" xfId="8" applyNumberFormat="1" applyFont="1"/>
    <xf numFmtId="9" fontId="0" fillId="0" borderId="5" xfId="9" applyNumberFormat="1" applyFont="1" applyBorder="1"/>
    <xf numFmtId="9" fontId="0" fillId="0" borderId="8" xfId="10" applyNumberFormat="1" applyFont="1" applyBorder="1"/>
    <xf numFmtId="0" fontId="1" fillId="0" borderId="5" xfId="11" applyNumberFormat="1" applyFont="1" applyBorder="1" applyAlignment="1">
      <alignment horizontal="right"/>
    </xf>
    <xf numFmtId="166" fontId="0" fillId="0" borderId="0" xfId="12" applyNumberFormat="1" applyFont="1"/>
    <xf numFmtId="166" fontId="0" fillId="2" borderId="5" xfId="13" applyNumberFormat="1" applyFont="1" applyFill="1" applyBorder="1"/>
    <xf numFmtId="166" fontId="0" fillId="2" borderId="8" xfId="14" applyNumberFormat="1" applyFont="1" applyFill="1" applyBorder="1"/>
    <xf numFmtId="0" fontId="0" fillId="0" borderId="0" xfId="15" applyFont="1" applyAlignment="1">
      <alignment horizontal="left"/>
    </xf>
    <xf numFmtId="9" fontId="0" fillId="0" borderId="0" xfId="16" applyNumberFormat="1" applyFont="1" applyBorder="1"/>
    <xf numFmtId="0" fontId="1" fillId="0" borderId="1" xfId="17" applyNumberFormat="1" applyFont="1" applyBorder="1" applyAlignment="1">
      <alignment wrapText="1"/>
    </xf>
    <xf numFmtId="0" fontId="1" fillId="0" borderId="2" xfId="18" applyFont="1" applyBorder="1" applyAlignment="1">
      <alignment horizontal="center" wrapText="1"/>
    </xf>
    <xf numFmtId="0" fontId="1" fillId="0" borderId="2" xfId="19" applyNumberFormat="1" applyFont="1" applyBorder="1" applyAlignment="1">
      <alignment wrapText="1"/>
    </xf>
    <xf numFmtId="0" fontId="0" fillId="0" borderId="0" xfId="20" applyFont="1" applyAlignment="1">
      <alignment horizontal="center"/>
    </xf>
    <xf numFmtId="165" fontId="0" fillId="0" borderId="0" xfId="21" applyNumberFormat="1" applyFont="1"/>
    <xf numFmtId="0" fontId="0" fillId="0" borderId="7" xfId="22" applyFont="1" applyBorder="1" applyAlignment="1">
      <alignment horizontal="center"/>
    </xf>
    <xf numFmtId="165" fontId="0" fillId="0" borderId="7" xfId="23" applyNumberFormat="1" applyFont="1" applyBorder="1"/>
    <xf numFmtId="0" fontId="1" fillId="0" borderId="4" xfId="24" applyFont="1" applyBorder="1" applyAlignment="1">
      <alignment horizontal="right"/>
    </xf>
    <xf numFmtId="0" fontId="0" fillId="0" borderId="4" xfId="27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14" fontId="0" fillId="0" borderId="3" xfId="0" applyNumberFormat="1" applyBorder="1"/>
    <xf numFmtId="166" fontId="0" fillId="2" borderId="0" xfId="25" applyNumberFormat="1" applyFont="1" applyFill="1"/>
    <xf numFmtId="166" fontId="0" fillId="2" borderId="5" xfId="0" applyNumberFormat="1" applyFill="1" applyBorder="1"/>
    <xf numFmtId="166" fontId="0" fillId="2" borderId="0" xfId="1" applyNumberFormat="1" applyFont="1" applyFill="1"/>
    <xf numFmtId="166" fontId="0" fillId="0" borderId="0" xfId="1" applyNumberFormat="1" applyFont="1"/>
    <xf numFmtId="166" fontId="0" fillId="2" borderId="5" xfId="1" applyNumberFormat="1" applyFont="1" applyFill="1" applyBorder="1"/>
    <xf numFmtId="166" fontId="0" fillId="2" borderId="9" xfId="1" applyNumberFormat="1" applyFont="1" applyFill="1" applyBorder="1"/>
    <xf numFmtId="166" fontId="0" fillId="0" borderId="9" xfId="1" applyNumberFormat="1" applyFont="1" applyBorder="1"/>
    <xf numFmtId="166" fontId="0" fillId="2" borderId="10" xfId="1" applyNumberFormat="1" applyFont="1" applyFill="1" applyBorder="1"/>
    <xf numFmtId="164" fontId="0" fillId="0" borderId="0" xfId="0" applyNumberFormat="1"/>
    <xf numFmtId="167" fontId="0" fillId="0" borderId="0" xfId="0" applyNumberFormat="1"/>
    <xf numFmtId="0" fontId="7" fillId="0" borderId="0" xfId="0" applyFont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165" fontId="0" fillId="0" borderId="0" xfId="0" applyNumberFormat="1"/>
    <xf numFmtId="0" fontId="5" fillId="3" borderId="0" xfId="28" applyFont="1" applyAlignment="1">
      <alignment horizontal="center" vertical="center"/>
    </xf>
  </cellXfs>
  <cellStyles count="29">
    <cellStyle name="4YW/VL3uGKxHO9+BsRFXu+AFoS6Cto4P/1okGDM0LuU=-~Jc5lHgjLB52biyvk6Q+h0Q==" xfId="19" xr:uid="{00000000-0005-0000-0000-00000A000000}"/>
    <cellStyle name="Accent5" xfId="28" builtinId="45"/>
    <cellStyle name="BAnL60x2wIF2mQ/gyF6yZwUVckmkeKuyFR/QiZUD3J0=-~Q4rrgWqp0noQB+lOpM/puQ==" xfId="8" xr:uid="{00000000-0005-0000-0000-000008000000}"/>
    <cellStyle name="BPgrhgL2FI5q4yC/dfpItVmdmgmd2irzMhx0nlzehOg=-~sktLXWrTvDWzAM6yiAxK0Q==" xfId="20" xr:uid="{00000000-0005-0000-0000-000014000000}"/>
    <cellStyle name="Comma" xfId="1" builtinId="3"/>
    <cellStyle name="Currency" xfId="2" builtinId="4"/>
    <cellStyle name="Custom Style 1" xfId="3" xr:uid="{00000000-0005-0000-0000-00000A000000}"/>
    <cellStyle name="DQl1ZYvzBROzEWtlXHst9G3+swQumZYI59u0jv6QkCI=-~JYbM2WEk0mnA9Hwv722Elg==" xfId="11" xr:uid="{00000000-0005-0000-0000-00000A000000}"/>
    <cellStyle name="J5gVKUN4B359bsMW/Bz/N+2BYasRDaEgEzzFA6cL9PU=-~qTuTcghHNqtBiR23C0Ac7g==" xfId="15" xr:uid="{00000000-0005-0000-0000-00000F000000}"/>
    <cellStyle name="LO2W0JD3rAKiRLGdJdCEd3lb0RjEkfLhMIYRYsj0ndA=-~6WyhO/gr1ObzLkSyOI6APg==" xfId="16" xr:uid="{00000000-0005-0000-0000-00000A000000}"/>
    <cellStyle name="MUUIdGPzGCzS3h+KyKJ/X7E2i/6GgVI09UysUD05ydQ=-~10ka46xCR1PeiH2cJbSlCg==" xfId="9" xr:uid="{00000000-0005-0000-0000-00000A000000}"/>
    <cellStyle name="nlThqO2o4pYV3u+PPEP/IHOyGUYOZ7QzxbHlAWf908w=-~jxOuw9AOfd3GjuvVZK7CUA==" xfId="18" xr:uid="{00000000-0005-0000-0000-00000A000000}"/>
    <cellStyle name="Normal" xfId="0" builtinId="0"/>
    <cellStyle name="nZ8rFd05hC4d3NsHi2S6zhQ24gbb2Lw9uyfPHyGz0Bw=-~HTEnHZs1yDe51kuhv7aSbA==" xfId="12" xr:uid="{00000000-0005-0000-0000-00000C000000}"/>
    <cellStyle name="opQCmfKV39xQI6UMPNe+woYsJK5ZQOHQFQNJT6ah8iE=-~GyH+3sFW3WjcgLj7ZPRojw==" xfId="25" xr:uid="{00000000-0005-0000-0000-00000A000000}"/>
    <cellStyle name="pRlIVbcLQqvpIe0L7ZeaTp7f+JeWleW5ZjSUms+Wshg=-~egg/n5Esv/DFSh/sRlFcbg==" xfId="13" xr:uid="{00000000-0005-0000-0000-00000A000000}"/>
    <cellStyle name="s+tonoaPUQ4Qg7Gapfdx75Po4v90x6sHWKPy/iS35QE=-~94KE9BUNQnszaxbXeV5Xyg==" xfId="27" xr:uid="{00000000-0005-0000-0000-00000A000000}"/>
    <cellStyle name="s3aUOVmbEGOy1ZiPqWej/Lau5RK8Dm7qVj7XXcof04M=-~ba4S4LIPlSc60sAgBOILlw==" xfId="24" xr:uid="{00000000-0005-0000-0000-00000A000000}"/>
    <cellStyle name="sCZ5jeiN4HzdzNn2D49wQzpEe4qx3WX8saAnQyKO59I=-~DKSpcqIH2qIXOYarGzuQkQ==" xfId="5" xr:uid="{00000000-0005-0000-0000-00000A000000}"/>
    <cellStyle name="t42VHUaDmHHCt/qLtqEvLAGg4NRTLx9MD0A4dfL4Y5c=-~KJEuNMRgksidegSK/L1a+A==" xfId="4" xr:uid="{00000000-0005-0000-0000-000004000000}"/>
    <cellStyle name="T5HJm3btC70Qei9jYG076wjlaAGXmgrlLgZgWOBgEWQ=-~O4yqx/eB2o4oRuv85bA0kQ==" xfId="14" xr:uid="{00000000-0005-0000-0000-00000A000000}"/>
    <cellStyle name="uAwOpMkTY/9B9l3Tc87RyLDh6BfCT5kVmaKzMvtP7b4=-~VbTxfiMCnIc5sGlmfVbWyA==" xfId="6" xr:uid="{00000000-0005-0000-0000-000006000000}"/>
    <cellStyle name="ubcG63Q2NMLgOgStrvs101sW+CvjxzeIaQF2NFsY4gk=-~YV50+UjbCSFNAzo/i1xWew==" xfId="10" xr:uid="{00000000-0005-0000-0000-00000A000000}"/>
    <cellStyle name="uJSn6Ose/3QdefLf8NZZzU8owoVEKfp8RGTogC3pviw=-~HCNgWYaly6DvCBmB43aYbg==" xfId="21" xr:uid="{00000000-0005-0000-0000-00000A000000}"/>
    <cellStyle name="v6JTDvbWKw97QIaBZ9xEcgmNFcWHevviNIQqjEEQVy0=-~CwQt2Jszg6dnlKeyWBwoLg==" xfId="23" xr:uid="{00000000-0005-0000-0000-00000A000000}"/>
    <cellStyle name="v9/MrGe47b4bJTwxCzNte1rq1ZEKpTbSUIt7+j+Csys=-~B9PUhrfNLxLm55zwKUQbFA==" xfId="22" xr:uid="{00000000-0005-0000-0000-000016000000}"/>
    <cellStyle name="vwIdluAM1hr6nPVkbmatp/6VxFZXL2bPJ+3qIGfDQX4=-~vPO2CuyRt+An3G+NyAfvIw==" xfId="17" xr:uid="{00000000-0005-0000-0000-00000A000000}"/>
    <cellStyle name="z6mALfhrjkMkEPaeNrvveNjRr9STqmEsfX51Y6GY08s=-~w9ItBFu174fYUN5e/JviUg==" xfId="26" xr:uid="{00000000-0005-0000-0000-00000A000000}"/>
    <cellStyle name="zSgjt+PNOm7v47O38tDqHTitfKtHNIheqDy4RObYoIo=-~OvcXZ1Oc3WLW0zwxf04ECw==" xfId="7" xr:uid="{00000000-0005-0000-0000-00000A000000}"/>
  </cellStyles>
  <dxfs count="7"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Annual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'DC2020'!$C$4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'DC2020'!$A$5:$A$10</c:f>
              <c:strCache>
                <c:ptCount val="6"/>
                <c:pt idx="0">
                  <c:v>Lincoln Memorial</c:v>
                </c:pt>
                <c:pt idx="1">
                  <c:v>World War II Memorial</c:v>
                </c:pt>
                <c:pt idx="2">
                  <c:v>Vietnam Veterans Memorial</c:v>
                </c:pt>
                <c:pt idx="3">
                  <c:v>Korean War Veterans Memorial</c:v>
                </c:pt>
                <c:pt idx="4">
                  <c:v>Franklin Delano Roosevelt  Memorial</c:v>
                </c:pt>
                <c:pt idx="5">
                  <c:v>Thomas Jefferson Memorial</c:v>
                </c:pt>
              </c:strCache>
            </c:strRef>
          </c:cat>
          <c:val>
            <c:numRef>
              <c:f>'DC2020'!$C$5:$C$10</c:f>
              <c:numCache>
                <c:formatCode>_(* #,##0_);_(* \(#,##0\);_(* "-"??_);_(@_)</c:formatCode>
                <c:ptCount val="6"/>
                <c:pt idx="0">
                  <c:v>3638806</c:v>
                </c:pt>
                <c:pt idx="1">
                  <c:v>4410379</c:v>
                </c:pt>
                <c:pt idx="2">
                  <c:v>3799968</c:v>
                </c:pt>
                <c:pt idx="3">
                  <c:v>3214467</c:v>
                </c:pt>
                <c:pt idx="4">
                  <c:v>2852565</c:v>
                </c:pt>
                <c:pt idx="5">
                  <c:v>2312726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F-4BA2-B485-75CF8FFCD440}"/>
            </c:ext>
          </c:extLst>
        </c:ser>
        <c:ser>
          <c:idx val="1"/>
          <c:order val="1"/>
          <c:tx>
            <c:strRef>
              <c:f>'DC2020'!$D$4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'DC2020'!$A$5:$A$10</c:f>
              <c:strCache>
                <c:ptCount val="6"/>
                <c:pt idx="0">
                  <c:v>Lincoln Memorial</c:v>
                </c:pt>
                <c:pt idx="1">
                  <c:v>World War II Memorial</c:v>
                </c:pt>
                <c:pt idx="2">
                  <c:v>Vietnam Veterans Memorial</c:v>
                </c:pt>
                <c:pt idx="3">
                  <c:v>Korean War Veterans Memorial</c:v>
                </c:pt>
                <c:pt idx="4">
                  <c:v>Franklin Delano Roosevelt  Memorial</c:v>
                </c:pt>
                <c:pt idx="5">
                  <c:v>Thomas Jefferson Memorial</c:v>
                </c:pt>
              </c:strCache>
            </c:strRef>
          </c:cat>
          <c:val>
            <c:numRef>
              <c:f>'DC2020'!$D$5:$D$10</c:f>
              <c:numCache>
                <c:formatCode>_(* #,##0_);_(* \(#,##0\);_(* "-"??_);_(@_)</c:formatCode>
                <c:ptCount val="6"/>
                <c:pt idx="0">
                  <c:v>6042315</c:v>
                </c:pt>
                <c:pt idx="1">
                  <c:v>3964351</c:v>
                </c:pt>
                <c:pt idx="2">
                  <c:v>4555371</c:v>
                </c:pt>
                <c:pt idx="3">
                  <c:v>3072716</c:v>
                </c:pt>
                <c:pt idx="4">
                  <c:v>2238052</c:v>
                </c:pt>
                <c:pt idx="5">
                  <c:v>2305856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F-4BA2-B485-75CF8FFCD440}"/>
            </c:ext>
          </c:extLst>
        </c:ser>
        <c:ser>
          <c:idx val="2"/>
          <c:order val="2"/>
          <c:tx>
            <c:strRef>
              <c:f>'DC2020'!$E$4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'DC2020'!$A$5:$A$10</c:f>
              <c:strCache>
                <c:ptCount val="6"/>
                <c:pt idx="0">
                  <c:v>Lincoln Memorial</c:v>
                </c:pt>
                <c:pt idx="1">
                  <c:v>World War II Memorial</c:v>
                </c:pt>
                <c:pt idx="2">
                  <c:v>Vietnam Veterans Memorial</c:v>
                </c:pt>
                <c:pt idx="3">
                  <c:v>Korean War Veterans Memorial</c:v>
                </c:pt>
                <c:pt idx="4">
                  <c:v>Franklin Delano Roosevelt  Memorial</c:v>
                </c:pt>
                <c:pt idx="5">
                  <c:v>Thomas Jefferson Memorial</c:v>
                </c:pt>
              </c:strCache>
            </c:strRef>
          </c:cat>
          <c:val>
            <c:numRef>
              <c:f>'DC2020'!$E$5:$E$10</c:f>
              <c:numCache>
                <c:formatCode>_(* #,##0_);_(* \(#,##0\);_(* "-"??_);_(@_)</c:formatCode>
                <c:ptCount val="6"/>
                <c:pt idx="0">
                  <c:v>7941771</c:v>
                </c:pt>
                <c:pt idx="1">
                  <c:v>5068224</c:v>
                </c:pt>
                <c:pt idx="2">
                  <c:v>5597077</c:v>
                </c:pt>
                <c:pt idx="3">
                  <c:v>4077835</c:v>
                </c:pt>
                <c:pt idx="4">
                  <c:v>3290080</c:v>
                </c:pt>
                <c:pt idx="5">
                  <c:v>3414345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F-4BA2-B485-75CF8FFCD440}"/>
            </c:ext>
          </c:extLst>
        </c:ser>
        <c:ser>
          <c:idx val="3"/>
          <c:order val="3"/>
          <c:tx>
            <c:strRef>
              <c:f>'DC2020'!$F$4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'DC2020'!$A$5:$A$10</c:f>
              <c:strCache>
                <c:ptCount val="6"/>
                <c:pt idx="0">
                  <c:v>Lincoln Memorial</c:v>
                </c:pt>
                <c:pt idx="1">
                  <c:v>World War II Memorial</c:v>
                </c:pt>
                <c:pt idx="2">
                  <c:v>Vietnam Veterans Memorial</c:v>
                </c:pt>
                <c:pt idx="3">
                  <c:v>Korean War Veterans Memorial</c:v>
                </c:pt>
                <c:pt idx="4">
                  <c:v>Franklin Delano Roosevelt  Memorial</c:v>
                </c:pt>
                <c:pt idx="5">
                  <c:v>Thomas Jefferson Memorial</c:v>
                </c:pt>
              </c:strCache>
            </c:strRef>
          </c:cat>
          <c:val>
            <c:numRef>
              <c:f>'DC2020'!$F$5:$F$10</c:f>
              <c:numCache>
                <c:formatCode>_(* #,##0_);_(* \(#,##0\);_(* "-"??_);_(@_)</c:formatCode>
                <c:ptCount val="6"/>
                <c:pt idx="0">
                  <c:v>2980075</c:v>
                </c:pt>
                <c:pt idx="1">
                  <c:v>1924128</c:v>
                </c:pt>
                <c:pt idx="2">
                  <c:v>1585525</c:v>
                </c:pt>
                <c:pt idx="3">
                  <c:v>1363714</c:v>
                </c:pt>
                <c:pt idx="4">
                  <c:v>1010986</c:v>
                </c:pt>
                <c:pt idx="5">
                  <c:v>852626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F-4BA2-B485-75CF8FFCD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3854063"/>
        <c:axId val="843854543"/>
      </c:barChart>
      <c:catAx>
        <c:axId val="84385406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54543"/>
        <c:crossesAt val="1000000"/>
        <c:auto val="1"/>
        <c:lblAlgn val="ctr"/>
        <c:lblOffset val="100"/>
        <c:noMultiLvlLbl val="0"/>
      </c:catAx>
      <c:valAx>
        <c:axId val="8438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85725</xdr:colOff>
      <xdr:row>42</xdr:row>
      <xdr:rowOff>57150</xdr:rowOff>
    </xdr:to>
    <xdr:graphicFrame macro="">
      <xdr:nvGraphicFramePr>
        <xdr:cNvPr id="3" name="Chart 2" descr="The chart shows the number of visitors to each memorial for four years. ">
          <a:extLst>
            <a:ext uri="{FF2B5EF4-FFF2-40B4-BE49-F238E27FC236}">
              <a16:creationId xmlns:a16="http://schemas.microsoft.com/office/drawing/2014/main" id="{8331B9D7-82F2-453F-BEA4-36A578E7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3D957-7D06-4225-96D0-9F3EA09280A1}" name="Tourist_Attractions" displayName="Tourist_Attractions" ref="A1:D41" totalsRowCount="1" headerRowDxfId="6" headerRowCellStyle="Currency" dataCellStyle="Custom Style 1">
  <autoFilter ref="A1:D40" xr:uid="{A643D957-7D06-4225-96D0-9F3EA09280A1}">
    <filterColumn colId="2">
      <filters>
        <filter val="$10.00"/>
        <filter val="$12.00"/>
        <filter val="$25.00"/>
        <filter val="$3.00"/>
        <filter val="$3.50"/>
        <filter val="$5.00"/>
        <filter val="$6.00"/>
      </filters>
    </filterColumn>
  </autoFilter>
  <sortState xmlns:xlrd2="http://schemas.microsoft.com/office/spreadsheetml/2017/richdata2" ref="A2:D40">
    <sortCondition ref="B2:B40"/>
    <sortCondition ref="A2:A40"/>
  </sortState>
  <tableColumns count="4">
    <tableColumn id="1" xr3:uid="{4C930BE4-0BE8-45E5-AD3E-B48BF801A653}" name="Sightseeing Locations" totalsRowLabel="Average Time" totalsRowDxfId="5" dataCellStyle="Custom Style 1"/>
    <tableColumn id="2" xr3:uid="{FAD08932-6815-4A7C-8CC9-E9E13A9EAE3B}" name="City" totalsRowDxfId="4" dataCellStyle="Custom Style 1"/>
    <tableColumn id="3" xr3:uid="{0F25510E-575C-4429-8E42-E7D01D182139}" name="Fee" dataDxfId="3" totalsRowDxfId="2" dataCellStyle="Custom Style 1"/>
    <tableColumn id="4" xr3:uid="{0FE36701-D485-49E4-A2EC-C49ED25FA933}" name="Time Needed" totalsRowFunction="average" totalsRowDxfId="1" dataCellStyle="Custom Style 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E967-07F4-44A7-87AA-07F0AD7606C9}">
  <dimension ref="A1:F10"/>
  <sheetViews>
    <sheetView workbookViewId="0">
      <selection activeCell="A3" sqref="A3:XFD3"/>
    </sheetView>
  </sheetViews>
  <sheetFormatPr defaultRowHeight="14.25" x14ac:dyDescent="0.45"/>
  <cols>
    <col min="1" max="1" width="34.73046875" customWidth="1"/>
    <col min="2" max="6" width="10.73046875" customWidth="1"/>
  </cols>
  <sheetData>
    <row r="1" spans="1:6" x14ac:dyDescent="0.45">
      <c r="A1" s="23" t="s">
        <v>77</v>
      </c>
    </row>
    <row r="2" spans="1:6" x14ac:dyDescent="0.45">
      <c r="A2" s="38" t="s">
        <v>57</v>
      </c>
    </row>
    <row r="3" spans="1:6" x14ac:dyDescent="0.45">
      <c r="A3" s="38"/>
    </row>
    <row r="4" spans="1:6" ht="30" customHeight="1" x14ac:dyDescent="0.45">
      <c r="A4" s="23" t="s">
        <v>79</v>
      </c>
      <c r="B4" s="24" t="s">
        <v>55</v>
      </c>
      <c r="C4" s="23">
        <v>2002</v>
      </c>
      <c r="D4" s="23">
        <v>2007</v>
      </c>
      <c r="E4" s="23">
        <v>2012</v>
      </c>
      <c r="F4" s="23">
        <v>2017</v>
      </c>
    </row>
    <row r="5" spans="1:6" x14ac:dyDescent="0.45">
      <c r="A5" s="38" t="s">
        <v>18</v>
      </c>
      <c r="B5" s="38">
        <v>1922</v>
      </c>
      <c r="C5" s="22">
        <v>3551973</v>
      </c>
      <c r="D5" s="22">
        <v>4214167</v>
      </c>
      <c r="E5" s="22">
        <v>6191361</v>
      </c>
      <c r="F5" s="22">
        <v>7956117</v>
      </c>
    </row>
    <row r="6" spans="1:6" x14ac:dyDescent="0.45">
      <c r="A6" s="38" t="s">
        <v>54</v>
      </c>
      <c r="B6" s="38">
        <v>2004</v>
      </c>
      <c r="C6" s="38" t="s">
        <v>78</v>
      </c>
      <c r="D6" s="22">
        <v>4079606</v>
      </c>
      <c r="E6" s="22">
        <v>4161685</v>
      </c>
      <c r="F6" s="22">
        <v>4876842</v>
      </c>
    </row>
    <row r="7" spans="1:6" x14ac:dyDescent="0.45">
      <c r="A7" s="38" t="s">
        <v>48</v>
      </c>
      <c r="B7" s="38">
        <v>1982</v>
      </c>
      <c r="C7" s="22">
        <v>3296596</v>
      </c>
      <c r="D7" s="22">
        <v>3633793</v>
      </c>
      <c r="E7" s="22">
        <v>4424407</v>
      </c>
      <c r="F7" s="22">
        <v>5072589</v>
      </c>
    </row>
    <row r="8" spans="1:6" x14ac:dyDescent="0.45">
      <c r="A8" s="38" t="s">
        <v>47</v>
      </c>
      <c r="B8" s="38">
        <v>1994</v>
      </c>
      <c r="C8" s="22">
        <v>2675205</v>
      </c>
      <c r="D8" s="22">
        <v>3433663</v>
      </c>
      <c r="E8" s="22">
        <v>3267124</v>
      </c>
      <c r="F8" s="22">
        <v>4155947</v>
      </c>
    </row>
    <row r="9" spans="1:6" x14ac:dyDescent="0.45">
      <c r="A9" s="38" t="s">
        <v>56</v>
      </c>
      <c r="B9" s="38">
        <v>1997</v>
      </c>
      <c r="C9" s="22">
        <v>2493089</v>
      </c>
      <c r="D9" s="22">
        <v>2751725</v>
      </c>
      <c r="E9" s="22">
        <v>2764459</v>
      </c>
      <c r="F9" s="22">
        <v>3507402</v>
      </c>
    </row>
    <row r="10" spans="1:6" x14ac:dyDescent="0.45">
      <c r="A10" s="38" t="s">
        <v>76</v>
      </c>
      <c r="B10" s="38">
        <v>1943</v>
      </c>
      <c r="C10" s="22">
        <v>2066932</v>
      </c>
      <c r="D10" s="22">
        <v>2327254</v>
      </c>
      <c r="E10" s="22">
        <v>2613131</v>
      </c>
      <c r="F10" s="22">
        <v>3366571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opLeftCell="A3" zoomScale="69" workbookViewId="0">
      <selection activeCell="D11" sqref="D11:F11"/>
    </sheetView>
  </sheetViews>
  <sheetFormatPr defaultRowHeight="14.25" x14ac:dyDescent="0.45"/>
  <cols>
    <col min="1" max="1" width="34.59765625" customWidth="1"/>
    <col min="2" max="2" width="10.86328125" customWidth="1"/>
    <col min="3" max="6" width="10.73046875" customWidth="1"/>
    <col min="7" max="7" width="9.59765625" customWidth="1"/>
  </cols>
  <sheetData>
    <row r="1" spans="1:7" x14ac:dyDescent="0.45">
      <c r="A1" s="75" t="s">
        <v>77</v>
      </c>
      <c r="B1" s="75"/>
      <c r="C1" s="75"/>
      <c r="D1" s="75"/>
      <c r="E1" s="75"/>
      <c r="F1" s="75"/>
      <c r="G1" s="75"/>
    </row>
    <row r="2" spans="1:7" x14ac:dyDescent="0.45">
      <c r="A2" s="8" t="s">
        <v>57</v>
      </c>
    </row>
    <row r="4" spans="1:7" s="60" customFormat="1" ht="28.5" x14ac:dyDescent="0.45">
      <c r="A4" s="72"/>
      <c r="B4" s="73" t="s">
        <v>55</v>
      </c>
      <c r="C4" s="73">
        <v>2005</v>
      </c>
      <c r="D4" s="73">
        <v>2010</v>
      </c>
      <c r="E4" s="73">
        <v>2015</v>
      </c>
      <c r="F4" s="73">
        <v>2020</v>
      </c>
      <c r="G4" s="73" t="s">
        <v>58</v>
      </c>
    </row>
    <row r="5" spans="1:7" x14ac:dyDescent="0.45">
      <c r="A5" s="3" t="s">
        <v>18</v>
      </c>
      <c r="B5" s="7">
        <v>1922</v>
      </c>
      <c r="C5" s="42">
        <v>3638806</v>
      </c>
      <c r="D5" s="42">
        <v>6042315</v>
      </c>
      <c r="E5" s="42">
        <v>7941771</v>
      </c>
      <c r="F5" s="42">
        <v>2980075</v>
      </c>
    </row>
    <row r="6" spans="1:7" x14ac:dyDescent="0.45">
      <c r="A6" s="3" t="s">
        <v>54</v>
      </c>
      <c r="B6" s="7">
        <v>2004</v>
      </c>
      <c r="C6" s="42">
        <v>4410379</v>
      </c>
      <c r="D6" s="42">
        <v>3964351</v>
      </c>
      <c r="E6" s="42">
        <v>5068224</v>
      </c>
      <c r="F6" s="42">
        <v>1924128</v>
      </c>
    </row>
    <row r="7" spans="1:7" x14ac:dyDescent="0.45">
      <c r="A7" s="3" t="s">
        <v>48</v>
      </c>
      <c r="B7" s="7">
        <v>1982</v>
      </c>
      <c r="C7" s="42">
        <v>3799968</v>
      </c>
      <c r="D7" s="42">
        <v>4555371</v>
      </c>
      <c r="E7" s="42">
        <v>5597077</v>
      </c>
      <c r="F7" s="42">
        <v>1585525</v>
      </c>
    </row>
    <row r="8" spans="1:7" x14ac:dyDescent="0.45">
      <c r="A8" s="3" t="s">
        <v>47</v>
      </c>
      <c r="B8" s="7">
        <v>1994</v>
      </c>
      <c r="C8" s="42">
        <v>3214467</v>
      </c>
      <c r="D8" s="42">
        <v>3072716</v>
      </c>
      <c r="E8" s="42">
        <v>4077835</v>
      </c>
      <c r="F8" s="42">
        <v>1363714</v>
      </c>
    </row>
    <row r="9" spans="1:7" x14ac:dyDescent="0.45">
      <c r="A9" s="3" t="s">
        <v>56</v>
      </c>
      <c r="B9" s="7">
        <v>1997</v>
      </c>
      <c r="C9" s="42">
        <v>2852565</v>
      </c>
      <c r="D9" s="42">
        <v>2238052</v>
      </c>
      <c r="E9" s="42">
        <v>3290080</v>
      </c>
      <c r="F9" s="42">
        <v>1010986</v>
      </c>
    </row>
    <row r="10" spans="1:7" x14ac:dyDescent="0.45">
      <c r="A10" s="41" t="s">
        <v>76</v>
      </c>
      <c r="B10" s="7">
        <v>1943</v>
      </c>
      <c r="C10" s="42">
        <v>2312726</v>
      </c>
      <c r="D10" s="42">
        <v>2305856</v>
      </c>
      <c r="E10" s="42">
        <v>3414345</v>
      </c>
      <c r="F10" s="42">
        <v>852626</v>
      </c>
    </row>
    <row r="11" spans="1:7" x14ac:dyDescent="0.45">
      <c r="D11" s="74">
        <f>SUM(D5:D10)</f>
        <v>22178661</v>
      </c>
      <c r="E11" s="74">
        <f t="shared" ref="E11:F11" si="0">SUM(E5:E10)</f>
        <v>29389332</v>
      </c>
      <c r="F11" s="74">
        <f t="shared" si="0"/>
        <v>9717054</v>
      </c>
    </row>
  </sheetData>
  <mergeCells count="1">
    <mergeCell ref="A1:G1"/>
  </mergeCells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029DEF61-5C4D-41A8-A3B1-E9B03F9295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C00000"/>
          <x14:colorLow rgb="FFD00000"/>
          <x14:sparklines>
            <x14:sparkline>
              <xm:f>'DC2020'!C5:F5</xm:f>
              <xm:sqref>G5</xm:sqref>
            </x14:sparkline>
            <x14:sparkline>
              <xm:f>'DC2020'!C6:F6</xm:f>
              <xm:sqref>G6</xm:sqref>
            </x14:sparkline>
            <x14:sparkline>
              <xm:f>'DC2020'!C7:F7</xm:f>
              <xm:sqref>G7</xm:sqref>
            </x14:sparkline>
            <x14:sparkline>
              <xm:f>'DC2020'!C8:F8</xm:f>
              <xm:sqref>G8</xm:sqref>
            </x14:sparkline>
            <x14:sparkline>
              <xm:f>'DC2020'!C9:F9</xm:f>
              <xm:sqref>G9</xm:sqref>
            </x14:sparkline>
            <x14:sparkline>
              <xm:f>'DC2020'!C10:F10</xm:f>
              <xm:sqref>G10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>
      <pane ySplit="1" topLeftCell="A2" activePane="bottomLeft" state="frozen"/>
      <selection pane="bottomLeft" activeCell="C1" sqref="C1"/>
    </sheetView>
  </sheetViews>
  <sheetFormatPr defaultRowHeight="14.25" x14ac:dyDescent="0.45"/>
  <cols>
    <col min="1" max="1" width="38" bestFit="1" customWidth="1"/>
    <col min="2" max="2" width="17.73046875" customWidth="1"/>
    <col min="4" max="4" width="13.46484375" customWidth="1"/>
  </cols>
  <sheetData>
    <row r="1" spans="1:4" x14ac:dyDescent="0.45">
      <c r="A1" s="4" t="s">
        <v>52</v>
      </c>
      <c r="B1" s="4" t="s">
        <v>42</v>
      </c>
      <c r="C1" s="5" t="s">
        <v>41</v>
      </c>
      <c r="D1" s="4" t="s">
        <v>51</v>
      </c>
    </row>
    <row r="2" spans="1:4" hidden="1" x14ac:dyDescent="0.45">
      <c r="A2" s="3" t="s">
        <v>86</v>
      </c>
      <c r="B2" s="3" t="s">
        <v>8</v>
      </c>
      <c r="C2" s="6">
        <v>0</v>
      </c>
      <c r="D2" s="3">
        <v>30</v>
      </c>
    </row>
    <row r="3" spans="1:4" hidden="1" x14ac:dyDescent="0.45">
      <c r="A3" s="3" t="s">
        <v>21</v>
      </c>
      <c r="B3" s="3" t="s">
        <v>8</v>
      </c>
      <c r="C3" s="6">
        <v>0</v>
      </c>
      <c r="D3" s="3">
        <v>75</v>
      </c>
    </row>
    <row r="4" spans="1:4" hidden="1" x14ac:dyDescent="0.45">
      <c r="A4" s="3" t="s">
        <v>43</v>
      </c>
      <c r="B4" s="3" t="s">
        <v>8</v>
      </c>
      <c r="C4" s="6">
        <v>0</v>
      </c>
      <c r="D4" s="3">
        <v>120</v>
      </c>
    </row>
    <row r="5" spans="1:4" x14ac:dyDescent="0.45">
      <c r="A5" s="3" t="s">
        <v>19</v>
      </c>
      <c r="B5" s="3" t="s">
        <v>8</v>
      </c>
      <c r="C5" s="6">
        <v>25</v>
      </c>
      <c r="D5" s="3">
        <v>60</v>
      </c>
    </row>
    <row r="6" spans="1:4" hidden="1" x14ac:dyDescent="0.45">
      <c r="A6" s="3" t="s">
        <v>44</v>
      </c>
      <c r="B6" s="3" t="s">
        <v>8</v>
      </c>
      <c r="C6" s="6">
        <v>0</v>
      </c>
      <c r="D6" s="3">
        <v>30</v>
      </c>
    </row>
    <row r="7" spans="1:4" hidden="1" x14ac:dyDescent="0.45">
      <c r="A7" s="3" t="s">
        <v>22</v>
      </c>
      <c r="B7" s="3" t="s">
        <v>8</v>
      </c>
      <c r="C7" s="6">
        <v>0</v>
      </c>
      <c r="D7" s="3">
        <v>120</v>
      </c>
    </row>
    <row r="8" spans="1:4" x14ac:dyDescent="0.45">
      <c r="A8" s="3" t="s">
        <v>27</v>
      </c>
      <c r="B8" s="3" t="s">
        <v>8</v>
      </c>
      <c r="C8" s="6">
        <v>3</v>
      </c>
      <c r="D8" s="3">
        <v>30</v>
      </c>
    </row>
    <row r="9" spans="1:4" x14ac:dyDescent="0.45">
      <c r="A9" s="3" t="s">
        <v>24</v>
      </c>
      <c r="B9" s="3" t="s">
        <v>8</v>
      </c>
      <c r="C9" s="6">
        <v>6</v>
      </c>
      <c r="D9" s="3">
        <v>60</v>
      </c>
    </row>
    <row r="10" spans="1:4" x14ac:dyDescent="0.45">
      <c r="A10" s="3" t="s">
        <v>25</v>
      </c>
      <c r="B10" s="3" t="s">
        <v>8</v>
      </c>
      <c r="C10" s="6">
        <v>10</v>
      </c>
      <c r="D10" s="3">
        <v>75</v>
      </c>
    </row>
    <row r="11" spans="1:4" hidden="1" x14ac:dyDescent="0.45">
      <c r="A11" s="3" t="s">
        <v>23</v>
      </c>
      <c r="B11" s="3" t="s">
        <v>8</v>
      </c>
      <c r="C11" s="6">
        <v>0</v>
      </c>
      <c r="D11" s="3">
        <v>30</v>
      </c>
    </row>
    <row r="12" spans="1:4" x14ac:dyDescent="0.45">
      <c r="A12" s="3" t="s">
        <v>26</v>
      </c>
      <c r="B12" s="3" t="s">
        <v>8</v>
      </c>
      <c r="C12" s="6">
        <v>3.5</v>
      </c>
      <c r="D12" s="3">
        <v>60</v>
      </c>
    </row>
    <row r="13" spans="1:4" x14ac:dyDescent="0.45">
      <c r="A13" s="3" t="s">
        <v>20</v>
      </c>
      <c r="B13" s="3" t="s">
        <v>8</v>
      </c>
      <c r="C13" s="6">
        <v>10</v>
      </c>
      <c r="D13" s="3">
        <v>75</v>
      </c>
    </row>
    <row r="14" spans="1:4" x14ac:dyDescent="0.45">
      <c r="A14" s="3" t="s">
        <v>33</v>
      </c>
      <c r="B14" s="3" t="s">
        <v>9</v>
      </c>
      <c r="C14" s="6">
        <v>5</v>
      </c>
      <c r="D14" s="3">
        <v>60</v>
      </c>
    </row>
    <row r="15" spans="1:4" hidden="1" x14ac:dyDescent="0.45">
      <c r="A15" s="3" t="s">
        <v>29</v>
      </c>
      <c r="B15" s="3" t="s">
        <v>9</v>
      </c>
      <c r="C15" s="6">
        <v>0</v>
      </c>
      <c r="D15" s="3">
        <v>60</v>
      </c>
    </row>
    <row r="16" spans="1:4" x14ac:dyDescent="0.45">
      <c r="A16" s="3" t="s">
        <v>30</v>
      </c>
      <c r="B16" s="3" t="s">
        <v>9</v>
      </c>
      <c r="C16" s="6">
        <v>5</v>
      </c>
      <c r="D16" s="3">
        <v>60</v>
      </c>
    </row>
    <row r="17" spans="1:4" x14ac:dyDescent="0.45">
      <c r="A17" s="3" t="s">
        <v>31</v>
      </c>
      <c r="B17" s="3" t="s">
        <v>9</v>
      </c>
      <c r="C17" s="6">
        <v>12</v>
      </c>
      <c r="D17" s="3">
        <v>120</v>
      </c>
    </row>
    <row r="18" spans="1:4" hidden="1" x14ac:dyDescent="0.45">
      <c r="A18" s="3" t="s">
        <v>34</v>
      </c>
      <c r="B18" s="3" t="s">
        <v>9</v>
      </c>
      <c r="C18" s="6">
        <v>0</v>
      </c>
      <c r="D18" s="3">
        <v>30</v>
      </c>
    </row>
    <row r="19" spans="1:4" hidden="1" x14ac:dyDescent="0.45">
      <c r="A19" s="3" t="s">
        <v>36</v>
      </c>
      <c r="B19" s="3" t="s">
        <v>9</v>
      </c>
      <c r="C19" s="6">
        <v>0</v>
      </c>
      <c r="D19" s="3">
        <v>120</v>
      </c>
    </row>
    <row r="20" spans="1:4" x14ac:dyDescent="0.45">
      <c r="A20" s="3" t="s">
        <v>32</v>
      </c>
      <c r="B20" s="3" t="s">
        <v>9</v>
      </c>
      <c r="C20" s="6">
        <v>5</v>
      </c>
      <c r="D20" s="3">
        <v>60</v>
      </c>
    </row>
    <row r="21" spans="1:4" hidden="1" x14ac:dyDescent="0.45">
      <c r="A21" s="3" t="s">
        <v>35</v>
      </c>
      <c r="B21" s="3" t="s">
        <v>9</v>
      </c>
      <c r="C21" s="6">
        <v>0</v>
      </c>
      <c r="D21" s="3">
        <v>60</v>
      </c>
    </row>
    <row r="22" spans="1:4" hidden="1" x14ac:dyDescent="0.45">
      <c r="A22" s="3" t="s">
        <v>28</v>
      </c>
      <c r="B22" s="3" t="s">
        <v>9</v>
      </c>
      <c r="C22" s="6">
        <v>0</v>
      </c>
      <c r="D22" s="3">
        <v>90</v>
      </c>
    </row>
    <row r="23" spans="1:4" hidden="1" x14ac:dyDescent="0.45">
      <c r="A23" s="3" t="s">
        <v>37</v>
      </c>
      <c r="B23" s="3" t="s">
        <v>9</v>
      </c>
      <c r="C23" s="6">
        <v>0</v>
      </c>
      <c r="D23" s="3">
        <v>60</v>
      </c>
    </row>
    <row r="24" spans="1:4" x14ac:dyDescent="0.45">
      <c r="A24" s="3" t="s">
        <v>38</v>
      </c>
      <c r="B24" s="3" t="s">
        <v>9</v>
      </c>
      <c r="C24" s="6">
        <v>5</v>
      </c>
      <c r="D24" s="3">
        <v>60</v>
      </c>
    </row>
    <row r="25" spans="1:4" hidden="1" x14ac:dyDescent="0.45">
      <c r="A25" s="3" t="s">
        <v>40</v>
      </c>
      <c r="B25" s="3" t="s">
        <v>9</v>
      </c>
      <c r="C25" s="6">
        <v>0</v>
      </c>
      <c r="D25" s="3">
        <v>60</v>
      </c>
    </row>
    <row r="26" spans="1:4" hidden="1" x14ac:dyDescent="0.45">
      <c r="A26" s="3" t="s">
        <v>39</v>
      </c>
      <c r="B26" s="3" t="s">
        <v>9</v>
      </c>
      <c r="C26" s="6">
        <v>0</v>
      </c>
      <c r="D26" s="3">
        <v>30</v>
      </c>
    </row>
    <row r="27" spans="1:4" hidden="1" x14ac:dyDescent="0.45">
      <c r="A27" s="3" t="s">
        <v>53</v>
      </c>
      <c r="B27" s="3" t="s">
        <v>0</v>
      </c>
      <c r="C27" s="6">
        <v>0</v>
      </c>
      <c r="D27" s="3">
        <v>180</v>
      </c>
    </row>
    <row r="28" spans="1:4" x14ac:dyDescent="0.45">
      <c r="A28" s="3" t="s">
        <v>14</v>
      </c>
      <c r="B28" s="3" t="s">
        <v>0</v>
      </c>
      <c r="C28" s="6">
        <v>3</v>
      </c>
      <c r="D28" s="3">
        <v>120</v>
      </c>
    </row>
    <row r="29" spans="1:4" hidden="1" x14ac:dyDescent="0.45">
      <c r="A29" s="3" t="s">
        <v>49</v>
      </c>
      <c r="B29" s="3" t="s">
        <v>0</v>
      </c>
      <c r="C29" s="6">
        <v>0</v>
      </c>
      <c r="D29" s="3">
        <v>60</v>
      </c>
    </row>
    <row r="30" spans="1:4" hidden="1" x14ac:dyDescent="0.45">
      <c r="A30" s="3" t="s">
        <v>13</v>
      </c>
      <c r="B30" s="3" t="s">
        <v>0</v>
      </c>
      <c r="C30" s="6">
        <v>0</v>
      </c>
      <c r="D30" s="3">
        <v>30</v>
      </c>
    </row>
    <row r="31" spans="1:4" hidden="1" x14ac:dyDescent="0.45">
      <c r="A31" s="3" t="s">
        <v>47</v>
      </c>
      <c r="B31" s="3" t="s">
        <v>0</v>
      </c>
      <c r="C31" s="6">
        <v>0</v>
      </c>
      <c r="D31" s="3">
        <v>60</v>
      </c>
    </row>
    <row r="32" spans="1:4" hidden="1" x14ac:dyDescent="0.45">
      <c r="A32" s="3" t="s">
        <v>16</v>
      </c>
      <c r="B32" s="3" t="s">
        <v>0</v>
      </c>
      <c r="C32" s="6">
        <v>0</v>
      </c>
      <c r="D32" s="3">
        <v>60</v>
      </c>
    </row>
    <row r="33" spans="1:4" hidden="1" x14ac:dyDescent="0.45">
      <c r="A33" s="3" t="s">
        <v>18</v>
      </c>
      <c r="B33" s="3" t="s">
        <v>0</v>
      </c>
      <c r="C33" s="6">
        <v>0</v>
      </c>
      <c r="D33" s="3">
        <v>45</v>
      </c>
    </row>
    <row r="34" spans="1:4" hidden="1" x14ac:dyDescent="0.45">
      <c r="A34" s="3" t="s">
        <v>50</v>
      </c>
      <c r="B34" s="3" t="s">
        <v>0</v>
      </c>
      <c r="C34" s="6">
        <v>0</v>
      </c>
      <c r="D34" s="3">
        <v>60</v>
      </c>
    </row>
    <row r="35" spans="1:4" hidden="1" x14ac:dyDescent="0.45">
      <c r="A35" s="3" t="s">
        <v>46</v>
      </c>
      <c r="B35" s="3" t="s">
        <v>0</v>
      </c>
      <c r="C35" s="6">
        <v>0</v>
      </c>
      <c r="D35" s="3">
        <v>45</v>
      </c>
    </row>
    <row r="36" spans="1:4" hidden="1" x14ac:dyDescent="0.45">
      <c r="A36" s="3" t="s">
        <v>45</v>
      </c>
      <c r="B36" s="3" t="s">
        <v>0</v>
      </c>
      <c r="C36" s="6">
        <v>0</v>
      </c>
      <c r="D36" s="3">
        <v>90</v>
      </c>
    </row>
    <row r="37" spans="1:4" hidden="1" x14ac:dyDescent="0.45">
      <c r="A37" s="3" t="s">
        <v>17</v>
      </c>
      <c r="B37" s="3" t="s">
        <v>0</v>
      </c>
      <c r="C37" s="6">
        <v>0</v>
      </c>
      <c r="D37" s="3">
        <v>120</v>
      </c>
    </row>
    <row r="38" spans="1:4" hidden="1" x14ac:dyDescent="0.45">
      <c r="A38" s="3" t="s">
        <v>48</v>
      </c>
      <c r="B38" s="3" t="s">
        <v>0</v>
      </c>
      <c r="C38" s="6">
        <v>0</v>
      </c>
      <c r="D38" s="3">
        <v>60</v>
      </c>
    </row>
    <row r="39" spans="1:4" hidden="1" x14ac:dyDescent="0.45">
      <c r="A39" s="3" t="s">
        <v>12</v>
      </c>
      <c r="B39" s="3" t="s">
        <v>0</v>
      </c>
      <c r="C39" s="6">
        <v>0</v>
      </c>
      <c r="D39" s="3">
        <v>60</v>
      </c>
    </row>
    <row r="40" spans="1:4" hidden="1" x14ac:dyDescent="0.45">
      <c r="A40" s="3" t="s">
        <v>15</v>
      </c>
      <c r="B40" s="3" t="s">
        <v>0</v>
      </c>
      <c r="C40" s="6">
        <v>0</v>
      </c>
      <c r="D40" s="3">
        <v>120</v>
      </c>
    </row>
    <row r="41" spans="1:4" x14ac:dyDescent="0.45">
      <c r="A41" t="s">
        <v>87</v>
      </c>
      <c r="C41" s="70"/>
      <c r="D41" s="71">
        <f>SUBTOTAL(101,Tourist_Attractions[Time Needed])</f>
        <v>70</v>
      </c>
    </row>
  </sheetData>
  <conditionalFormatting sqref="D2:D40">
    <cfRule type="cellIs" dxfId="0" priority="1" operator="greaterThan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workbookViewId="0">
      <selection activeCell="D8" sqref="D8"/>
    </sheetView>
  </sheetViews>
  <sheetFormatPr defaultRowHeight="14.25" x14ac:dyDescent="0.45"/>
  <cols>
    <col min="1" max="1" width="17.86328125" customWidth="1"/>
    <col min="2" max="2" width="11.59765625" bestFit="1" customWidth="1"/>
    <col min="4" max="4" width="9.3984375" bestFit="1" customWidth="1"/>
    <col min="5" max="5" width="9.46484375" bestFit="1" customWidth="1"/>
    <col min="6" max="6" width="10.06640625" bestFit="1" customWidth="1"/>
    <col min="7" max="7" width="9.1328125" bestFit="1" customWidth="1"/>
    <col min="8" max="8" width="9.86328125" bestFit="1" customWidth="1"/>
    <col min="9" max="9" width="10.6640625" bestFit="1" customWidth="1"/>
  </cols>
  <sheetData>
    <row r="1" spans="1:9" x14ac:dyDescent="0.45">
      <c r="A1" s="25" t="s">
        <v>80</v>
      </c>
      <c r="B1" s="61">
        <f ca="1">TODAY()</f>
        <v>45869</v>
      </c>
      <c r="D1" s="9" t="s">
        <v>3</v>
      </c>
      <c r="E1" s="10"/>
      <c r="F1" s="11"/>
      <c r="H1" s="9" t="s">
        <v>66</v>
      </c>
      <c r="I1" s="11"/>
    </row>
    <row r="2" spans="1:9" x14ac:dyDescent="0.45">
      <c r="A2" s="26" t="s">
        <v>60</v>
      </c>
      <c r="B2" s="27">
        <v>45463</v>
      </c>
      <c r="D2" s="12" t="s">
        <v>7</v>
      </c>
      <c r="E2" s="13"/>
      <c r="F2" s="14">
        <v>80</v>
      </c>
      <c r="H2" s="12" t="s">
        <v>67</v>
      </c>
      <c r="I2" s="47">
        <f>AVERAGE(H14:H19)</f>
        <v>2143.1666666666665</v>
      </c>
    </row>
    <row r="3" spans="1:9" ht="14.65" thickBot="1" x14ac:dyDescent="0.5">
      <c r="A3" s="15" t="s">
        <v>61</v>
      </c>
      <c r="B3" s="19">
        <v>45469</v>
      </c>
      <c r="C3" s="20"/>
      <c r="D3" s="12" t="s">
        <v>59</v>
      </c>
      <c r="E3" s="13"/>
      <c r="F3" s="14">
        <v>50</v>
      </c>
      <c r="H3" s="12" t="s">
        <v>68</v>
      </c>
      <c r="I3" s="47">
        <f>MIN(H14:H19)</f>
        <v>1703</v>
      </c>
    </row>
    <row r="4" spans="1:9" ht="14.65" thickBot="1" x14ac:dyDescent="0.5">
      <c r="D4" s="15" t="s">
        <v>64</v>
      </c>
      <c r="E4" s="16"/>
      <c r="F4" s="1">
        <f>(B3-B2)*F3</f>
        <v>300</v>
      </c>
      <c r="H4" s="15" t="s">
        <v>69</v>
      </c>
      <c r="I4" s="48">
        <f>MAX(H14:H19)</f>
        <v>2769</v>
      </c>
    </row>
    <row r="5" spans="1:9" x14ac:dyDescent="0.45">
      <c r="A5" s="18" t="s">
        <v>73</v>
      </c>
      <c r="B5" s="40">
        <v>150</v>
      </c>
    </row>
    <row r="6" spans="1:9" ht="14.65" thickBot="1" x14ac:dyDescent="0.5">
      <c r="A6" s="15" t="s">
        <v>74</v>
      </c>
      <c r="B6" s="17">
        <f>B5*(B3-B2)</f>
        <v>900</v>
      </c>
      <c r="D6" s="13"/>
      <c r="E6" s="13"/>
      <c r="H6" s="13"/>
      <c r="I6" s="46"/>
    </row>
    <row r="7" spans="1:9" x14ac:dyDescent="0.45">
      <c r="A7" s="58" t="s">
        <v>42</v>
      </c>
      <c r="B7" s="45" t="s">
        <v>71</v>
      </c>
      <c r="D7" s="28" t="s">
        <v>81</v>
      </c>
      <c r="E7" s="29"/>
      <c r="F7" s="30" t="s">
        <v>82</v>
      </c>
      <c r="H7" s="25" t="s">
        <v>83</v>
      </c>
      <c r="I7" s="31">
        <v>0.03</v>
      </c>
    </row>
    <row r="8" spans="1:9" ht="14.65" thickBot="1" x14ac:dyDescent="0.5">
      <c r="A8" s="59">
        <v>1</v>
      </c>
      <c r="B8" s="43">
        <v>1</v>
      </c>
      <c r="D8" s="32" t="s">
        <v>8</v>
      </c>
      <c r="E8" s="33"/>
      <c r="F8" s="1">
        <f>_xlfn.XLOOKUP(D8, A14:A19, H14:H19)</f>
        <v>2172</v>
      </c>
      <c r="H8" s="32" t="s">
        <v>84</v>
      </c>
      <c r="I8" s="34">
        <v>12</v>
      </c>
    </row>
    <row r="9" spans="1:9" x14ac:dyDescent="0.45">
      <c r="A9" s="59">
        <v>2</v>
      </c>
      <c r="B9" s="43">
        <v>1.25</v>
      </c>
    </row>
    <row r="10" spans="1:9" x14ac:dyDescent="0.45">
      <c r="A10" s="59">
        <v>3</v>
      </c>
      <c r="B10" s="43">
        <v>1.5</v>
      </c>
    </row>
    <row r="11" spans="1:9" ht="14.65" thickBot="1" x14ac:dyDescent="0.5">
      <c r="A11" s="2">
        <v>4</v>
      </c>
      <c r="B11" s="44">
        <v>2</v>
      </c>
    </row>
    <row r="12" spans="1:9" ht="14.65" thickBot="1" x14ac:dyDescent="0.5">
      <c r="A12" s="49"/>
      <c r="B12" s="50"/>
    </row>
    <row r="13" spans="1:9" ht="28.5" x14ac:dyDescent="0.45">
      <c r="A13" s="51" t="s">
        <v>11</v>
      </c>
      <c r="B13" s="52" t="s">
        <v>72</v>
      </c>
      <c r="C13" s="53" t="s">
        <v>4</v>
      </c>
      <c r="D13" s="52" t="s">
        <v>2</v>
      </c>
      <c r="E13" s="52" t="s">
        <v>75</v>
      </c>
      <c r="F13" s="52" t="s">
        <v>10</v>
      </c>
      <c r="G13" s="52" t="s">
        <v>63</v>
      </c>
      <c r="H13" s="36" t="s">
        <v>62</v>
      </c>
      <c r="I13" s="37" t="s">
        <v>85</v>
      </c>
    </row>
    <row r="14" spans="1:9" x14ac:dyDescent="0.45">
      <c r="A14" s="12" t="s">
        <v>8</v>
      </c>
      <c r="B14" s="54">
        <v>3</v>
      </c>
      <c r="C14" s="13" t="s">
        <v>6</v>
      </c>
      <c r="D14" s="21">
        <v>367</v>
      </c>
      <c r="E14" s="62">
        <f>IF(C14="No", $F$2, $F$4)</f>
        <v>80</v>
      </c>
      <c r="F14" s="62">
        <f>VLOOKUP(B14, $A$8:$B$11, 2, FALSE)*$B$6</f>
        <v>1350</v>
      </c>
      <c r="G14" s="21">
        <v>375</v>
      </c>
      <c r="H14" s="35">
        <f>D14+E14+F14+G14</f>
        <v>2172</v>
      </c>
      <c r="I14" s="63">
        <f>-PMT($I$7/$I$8, 12, H14)</f>
        <v>183.95471370343799</v>
      </c>
    </row>
    <row r="15" spans="1:9" x14ac:dyDescent="0.45">
      <c r="A15" s="12" t="s">
        <v>70</v>
      </c>
      <c r="B15" s="54">
        <v>2</v>
      </c>
      <c r="C15" s="13" t="s">
        <v>5</v>
      </c>
      <c r="D15" s="55">
        <v>392</v>
      </c>
      <c r="E15" s="64">
        <f t="shared" ref="E15:E19" si="0">IF(C15="No", $F$2, $F$4)</f>
        <v>300</v>
      </c>
      <c r="F15" s="64">
        <f t="shared" ref="F15:F19" si="1">VLOOKUP(B15, $A$8:$B$11, 2, FALSE)*$B$6</f>
        <v>1125</v>
      </c>
      <c r="G15" s="65">
        <v>330</v>
      </c>
      <c r="H15" s="64">
        <f t="shared" ref="H15:H19" si="2">D15+E15+F15+G15</f>
        <v>2147</v>
      </c>
      <c r="I15" s="66">
        <f t="shared" ref="I15:I19" si="3">-PMT($I$7/$I$8, 12, H15)</f>
        <v>181.83737123447577</v>
      </c>
    </row>
    <row r="16" spans="1:9" x14ac:dyDescent="0.45">
      <c r="A16" s="12" t="s">
        <v>1</v>
      </c>
      <c r="B16" s="54">
        <v>1</v>
      </c>
      <c r="C16" s="13" t="s">
        <v>5</v>
      </c>
      <c r="D16" s="55">
        <v>299</v>
      </c>
      <c r="E16" s="64">
        <f t="shared" si="0"/>
        <v>300</v>
      </c>
      <c r="F16" s="64">
        <f>VLOOKUP(B16, $A$8:$B$11, 2, FALSE)*$B$6</f>
        <v>900</v>
      </c>
      <c r="G16" s="65">
        <v>285</v>
      </c>
      <c r="H16" s="64">
        <f t="shared" si="2"/>
        <v>1784</v>
      </c>
      <c r="I16" s="66">
        <f t="shared" si="3"/>
        <v>151.09355858514428</v>
      </c>
    </row>
    <row r="17" spans="1:9" x14ac:dyDescent="0.45">
      <c r="A17" s="12" t="s">
        <v>9</v>
      </c>
      <c r="B17" s="54">
        <v>3</v>
      </c>
      <c r="C17" s="13" t="s">
        <v>6</v>
      </c>
      <c r="D17" s="55">
        <v>479</v>
      </c>
      <c r="E17" s="64">
        <f t="shared" si="0"/>
        <v>80</v>
      </c>
      <c r="F17" s="64">
        <f t="shared" si="1"/>
        <v>1350</v>
      </c>
      <c r="G17" s="65">
        <v>375</v>
      </c>
      <c r="H17" s="64">
        <f t="shared" si="2"/>
        <v>2284</v>
      </c>
      <c r="I17" s="66">
        <f t="shared" si="3"/>
        <v>193.44040796438873</v>
      </c>
    </row>
    <row r="18" spans="1:9" x14ac:dyDescent="0.45">
      <c r="A18" s="12" t="s">
        <v>65</v>
      </c>
      <c r="B18" s="54">
        <v>1</v>
      </c>
      <c r="C18" s="13" t="s">
        <v>5</v>
      </c>
      <c r="D18" s="55">
        <v>218</v>
      </c>
      <c r="E18" s="64">
        <f t="shared" si="0"/>
        <v>300</v>
      </c>
      <c r="F18" s="64">
        <f t="shared" si="1"/>
        <v>900</v>
      </c>
      <c r="G18" s="65">
        <v>285</v>
      </c>
      <c r="H18" s="64">
        <f t="shared" si="2"/>
        <v>1703</v>
      </c>
      <c r="I18" s="66">
        <f t="shared" si="3"/>
        <v>144.23336898570665</v>
      </c>
    </row>
    <row r="19" spans="1:9" ht="14.65" thickBot="1" x14ac:dyDescent="0.5">
      <c r="A19" s="15" t="s">
        <v>0</v>
      </c>
      <c r="B19" s="56">
        <v>4</v>
      </c>
      <c r="C19" s="16" t="s">
        <v>6</v>
      </c>
      <c r="D19" s="57">
        <v>469</v>
      </c>
      <c r="E19" s="67">
        <f t="shared" si="0"/>
        <v>80</v>
      </c>
      <c r="F19" s="67">
        <f t="shared" si="1"/>
        <v>1800</v>
      </c>
      <c r="G19" s="68">
        <v>420</v>
      </c>
      <c r="H19" s="67">
        <f t="shared" si="2"/>
        <v>2769</v>
      </c>
      <c r="I19" s="69">
        <f t="shared" si="3"/>
        <v>234.51685186225586</v>
      </c>
    </row>
    <row r="21" spans="1:9" x14ac:dyDescent="0.45">
      <c r="D21" s="39"/>
      <c r="E21" s="39"/>
      <c r="F21" s="39"/>
      <c r="H21" s="39"/>
    </row>
  </sheetData>
  <printOptions horizontalCentered="1"/>
  <pageMargins left="1" right="1" top="1" bottom="1" header="0.5" footer="0.5"/>
  <pageSetup orientation="landscape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sGDktzLolvLdDP5ue5NWolD8wJT1B9Mc/YOrEiQ9Wsw=-~einiw/EEuNGSEbAacBNz2A==</id>
</project>
</file>

<file path=customXml/itemProps1.xml><?xml version="1.0" encoding="utf-8"?>
<ds:datastoreItem xmlns:ds="http://schemas.openxmlformats.org/officeDocument/2006/customXml" ds:itemID="{99FE9B61-BB2D-463A-B43B-A7052CDC48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DC2017</vt:lpstr>
      <vt:lpstr>DC2020</vt:lpstr>
      <vt:lpstr>Places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My Duyen Ho</cp:lastModifiedBy>
  <cp:lastPrinted>2016-07-15T16:36:13Z</cp:lastPrinted>
  <dcterms:created xsi:type="dcterms:W3CDTF">2016-07-13T16:14:03Z</dcterms:created>
  <dcterms:modified xsi:type="dcterms:W3CDTF">2025-07-31T23:06:00Z</dcterms:modified>
</cp:coreProperties>
</file>