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25" activeTab="1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</sheets>
  <externalReferences>
    <externalReference r:id="rId7"/>
  </externalReference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<sst xmlns="http://schemas.openxmlformats.org/spreadsheetml/2006/main" count="151">
  <si>
    <t>玩家名：</t>
  </si>
  <si>
    <t>DM</t>
  </si>
  <si>
    <t>头像</t>
  </si>
  <si>
    <t>衣装</t>
  </si>
  <si>
    <t>护甲</t>
  </si>
  <si>
    <t>姓名：</t>
  </si>
  <si>
    <t>奥罗拉</t>
  </si>
  <si>
    <t>等级：</t>
  </si>
  <si>
    <t>经验值</t>
  </si>
  <si>
    <t>头</t>
  </si>
  <si>
    <t>父亲赠来的发带</t>
  </si>
  <si>
    <t>-</t>
  </si>
  <si>
    <t>种族：</t>
  </si>
  <si>
    <t>人类</t>
  </si>
  <si>
    <t>梯阶：</t>
  </si>
  <si>
    <t>颈</t>
  </si>
  <si>
    <t>诅咒项圈</t>
  </si>
  <si>
    <t>性别：</t>
  </si>
  <si>
    <t>女性</t>
  </si>
  <si>
    <t>种族特性：</t>
  </si>
  <si>
    <t>无种族特性</t>
  </si>
  <si>
    <t>年龄</t>
  </si>
  <si>
    <t>内衣</t>
  </si>
  <si>
    <t>轻薄内衣</t>
  </si>
  <si>
    <t>身躯</t>
  </si>
  <si>
    <t>修补的镀银护甲</t>
  </si>
  <si>
    <t>职业：</t>
  </si>
  <si>
    <t>骑士</t>
  </si>
  <si>
    <t>色域等级：</t>
  </si>
  <si>
    <t>破旧的贵族洋装</t>
  </si>
  <si>
    <t>属性</t>
  </si>
  <si>
    <t>象限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</si>
  <si>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</si>
  <si>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</si>
  <si>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</si>
  <si>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</si>
  <si>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</si>
  <si>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</si>
  <si>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</si>
  <si>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</si>
  <si>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</si>
  <si>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</si>
  <si>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</si>
  <si>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</si>
  <si>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</si>
  <si>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</si>
  <si>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</si>
  <si>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</si>
  <si>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</si>
  <si>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</si>
  <si>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</si>
  <si>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</si>
  <si>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</si>
  <si>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</si>
  <si>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</si>
  <si>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</si>
  <si>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</si>
  <si>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</si>
  <si>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</si>
  <si>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</si>
  <si>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护甲等级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</si>
  <si>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</si>
  <si>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</si>
  <si>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</si>
  <si>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</si>
  <si>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</si>
  <si>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</si>
  <si>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</si>
  <si>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</si>
  <si>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</si>
  <si>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</si>
  <si>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</si>
  <si>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</si>
  <si>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</si>
  <si>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</si>
  <si>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</si>
  <si>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</si>
  <si>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</si>
  <si>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</si>
  <si>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</si>
  <si>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</si>
  <si>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</si>
  <si>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</si>
  <si>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</si>
  <si>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</si>
  <si>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</si>
  <si>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</si>
  <si>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</si>
  <si>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</si>
  <si>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</si>
  <si>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</si>
  <si>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</si>
  <si>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</si>
  <si>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</si>
  <si>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</si>
  <si>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</si>
  <si>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</si>
  <si>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</si>
  <si>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</si>
  <si>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</si>
  <si>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</si>
  <si>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</si>
  <si>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</si>
  <si>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</si>
  <si>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</si>
  <si>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</si>
  <si>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洞察</t>
  </si>
  <si>
    <t>T1</t>
  </si>
  <si>
    <t>I</t>
  </si>
  <si>
    <t>T2</t>
  </si>
  <si>
    <t>II</t>
  </si>
  <si>
    <t>T3</t>
  </si>
  <si>
    <t>III</t>
  </si>
  <si>
    <t>T4</t>
  </si>
  <si>
    <t>IV</t>
  </si>
  <si>
    <t>T5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</si>
  <si>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</si>
  <si>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</si>
  <si>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</si>
  <si>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</si>
  <si>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</si>
  <si>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</si>
  <si>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</si>
  <si>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</si>
  <si>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</si>
  <si>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</si>
  <si>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侍剑</t>
  </si>
  <si>
    <t>炼金术师</t>
  </si>
  <si>
    <t>构筑师</t>
  </si>
  <si>
    <t>枪卫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</si>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</sst>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9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9" fillId="15" borderId="1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itaya\Documents\Tencent%20Files\381329422\FileRecv\PC&#22622;&#20029;&#23068;%20&#29609;&#23478;&#65306;&#20048;&#22253;&#30340;&#22478;&#31649;%207&#3242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人物表"/>
      <sheetName val="参数等等（勿动）"/>
      <sheetName val="技能"/>
      <sheetName val="人物参数表"/>
      <sheetName val="人物信息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G7" sqref="G7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0</v>
      </c>
      <c r="B1" t="s">
        <v>1</v>
      </c>
      <c r="G1" t="s">
        <v>2</v>
      </c>
      <c r="K1" s="3" t="s">
        <v>3</v>
      </c>
      <c r="L1" s="5"/>
      <c r="M1" s="5"/>
      <c r="N1" s="16"/>
      <c r="O1" s="17" t="s">
        <v>4</v>
      </c>
      <c r="P1" s="18"/>
      <c r="Q1" s="18"/>
      <c r="R1" s="24"/>
    </row>
    <row r="2" spans="1:18">
      <c r="A2" t="s">
        <v>5</v>
      </c>
      <c r="B2" t="s">
        <v>6</v>
      </c>
      <c r="C2" t="s">
        <v>7</v>
      </c>
      <c r="D2">
        <f>VLOOKUP(F2,后台数据!A1:B25,2,TRUE)</f>
        <v>15</v>
      </c>
      <c r="E2" t="s">
        <v>8</v>
      </c>
      <c r="F2">
        <v>3800</v>
      </c>
      <c r="K2" s="6" t="s">
        <v>9</v>
      </c>
      <c r="L2" t="s">
        <v>10</v>
      </c>
      <c r="M2" t="s">
        <v>11</v>
      </c>
      <c r="N2" s="12" t="s">
        <v>11</v>
      </c>
      <c r="O2" s="19" t="s">
        <v>9</v>
      </c>
      <c r="P2" s="20"/>
      <c r="Q2" s="20">
        <v>0</v>
      </c>
      <c r="R2" s="25"/>
    </row>
    <row r="3" ht="14.25" spans="1:18">
      <c r="A3" t="s">
        <v>12</v>
      </c>
      <c r="B3" t="s">
        <v>13</v>
      </c>
      <c r="C3" t="s">
        <v>14</v>
      </c>
      <c r="D3" t="str">
        <f>VLOOKUP(D2,后台数据!C1:D5,2,2)</f>
        <v>T3</v>
      </c>
      <c r="K3" s="6" t="s">
        <v>15</v>
      </c>
      <c r="L3" t="s">
        <v>16</v>
      </c>
      <c r="M3" t="s">
        <v>11</v>
      </c>
      <c r="N3" s="12">
        <v>1</v>
      </c>
      <c r="O3" s="19"/>
      <c r="P3" s="20"/>
      <c r="Q3" s="20"/>
      <c r="R3" s="25"/>
    </row>
    <row r="4" spans="1:18">
      <c r="A4" t="s">
        <v>17</v>
      </c>
      <c r="B4" t="s">
        <v>18</v>
      </c>
      <c r="C4" t="s">
        <v>19</v>
      </c>
      <c r="D4" s="2" t="s">
        <v>20</v>
      </c>
      <c r="G4" t="s">
        <v>21</v>
      </c>
      <c r="H4">
        <v>16</v>
      </c>
      <c r="K4" s="6" t="s">
        <v>22</v>
      </c>
      <c r="L4" t="s">
        <v>23</v>
      </c>
      <c r="M4">
        <v>100</v>
      </c>
      <c r="N4" s="12">
        <v>1</v>
      </c>
      <c r="O4" s="19" t="s">
        <v>24</v>
      </c>
      <c r="P4" s="20" t="s">
        <v>25</v>
      </c>
      <c r="Q4" s="20">
        <v>2</v>
      </c>
      <c r="R4" s="25">
        <v>2</v>
      </c>
    </row>
    <row r="5" ht="14.25" spans="1:18">
      <c r="A5" t="s">
        <v>26</v>
      </c>
      <c r="B5" t="s">
        <v>27</v>
      </c>
      <c r="C5" t="s">
        <v>28</v>
      </c>
      <c r="K5" s="6" t="s">
        <v>24</v>
      </c>
      <c r="L5" t="s">
        <v>29</v>
      </c>
      <c r="M5">
        <v>75</v>
      </c>
      <c r="N5" s="12">
        <v>2</v>
      </c>
      <c r="O5" s="19"/>
      <c r="P5" s="20"/>
      <c r="Q5" s="20"/>
      <c r="R5" s="25"/>
    </row>
    <row r="6" spans="1:18">
      <c r="A6" s="3" t="s">
        <v>30</v>
      </c>
      <c r="B6" s="4">
        <f>(VLOOKUP(卡面!D2,后台数据!G1:H12,2,TRUE)+45)-SUM(B7:B14)</f>
        <v>0</v>
      </c>
      <c r="C6" s="3" t="s">
        <v>31</v>
      </c>
      <c r="D6" s="5"/>
      <c r="E6" s="5"/>
      <c r="F6" s="4"/>
      <c r="K6" s="6" t="s">
        <v>32</v>
      </c>
      <c r="L6" t="s">
        <v>29</v>
      </c>
      <c r="M6">
        <v>75</v>
      </c>
      <c r="N6" s="12"/>
      <c r="O6" s="19" t="s">
        <v>33</v>
      </c>
      <c r="P6" s="20" t="s">
        <v>34</v>
      </c>
      <c r="Q6" s="20">
        <v>2</v>
      </c>
      <c r="R6" s="25">
        <v>2</v>
      </c>
    </row>
    <row r="7" spans="1:18">
      <c r="A7" s="6" t="s">
        <v>35</v>
      </c>
      <c r="B7" s="7">
        <v>10</v>
      </c>
      <c r="C7" s="6" t="s">
        <v>36</v>
      </c>
      <c r="D7" s="1">
        <f>ROUNDUP(SUM(B7:B8)/4,0)</f>
        <v>5</v>
      </c>
      <c r="E7" t="s">
        <v>37</v>
      </c>
      <c r="F7" s="8">
        <f>ROUNDUP(SUM(B9:B10)/4,0)</f>
        <v>4</v>
      </c>
      <c r="K7" s="6" t="s">
        <v>38</v>
      </c>
      <c r="L7" t="s">
        <v>29</v>
      </c>
      <c r="M7">
        <v>75</v>
      </c>
      <c r="N7" s="12"/>
      <c r="O7" s="19"/>
      <c r="P7" s="20"/>
      <c r="Q7" s="20"/>
      <c r="R7" s="25"/>
    </row>
    <row r="8" spans="1:18">
      <c r="A8" s="6" t="s">
        <v>39</v>
      </c>
      <c r="B8" s="7">
        <v>10</v>
      </c>
      <c r="C8" s="6"/>
      <c r="F8" s="7"/>
      <c r="K8" s="6" t="s">
        <v>40</v>
      </c>
      <c r="L8" t="s">
        <v>41</v>
      </c>
      <c r="M8">
        <v>100</v>
      </c>
      <c r="N8" s="12">
        <v>1</v>
      </c>
      <c r="O8" s="19" t="s">
        <v>38</v>
      </c>
      <c r="P8" s="20" t="s">
        <v>42</v>
      </c>
      <c r="Q8" s="20">
        <v>1</v>
      </c>
      <c r="R8" s="25">
        <v>2</v>
      </c>
    </row>
    <row r="9" spans="1:18">
      <c r="A9" s="6" t="s">
        <v>43</v>
      </c>
      <c r="B9" s="7">
        <v>7</v>
      </c>
      <c r="C9" s="6" t="s">
        <v>44</v>
      </c>
      <c r="D9" s="1">
        <f>ROUNDUP(SUM(B11:B12)/4,0)</f>
        <v>3</v>
      </c>
      <c r="E9" t="s">
        <v>45</v>
      </c>
      <c r="F9" s="8">
        <f>ROUNDUP(SUM(B13:B14)/4,0)</f>
        <v>2</v>
      </c>
      <c r="K9" s="6" t="s">
        <v>46</v>
      </c>
      <c r="L9" t="s">
        <v>47</v>
      </c>
      <c r="M9">
        <v>50</v>
      </c>
      <c r="N9" s="12">
        <v>1</v>
      </c>
      <c r="O9" s="19"/>
      <c r="P9" s="20"/>
      <c r="Q9" s="20"/>
      <c r="R9" s="25"/>
    </row>
    <row r="10" ht="14.25" spans="1:18">
      <c r="A10" s="6" t="s">
        <v>48</v>
      </c>
      <c r="B10" s="7">
        <v>7</v>
      </c>
      <c r="C10" s="9"/>
      <c r="D10" s="10"/>
      <c r="E10" s="10"/>
      <c r="F10" s="11"/>
      <c r="K10" s="6" t="s">
        <v>49</v>
      </c>
      <c r="L10" t="s">
        <v>47</v>
      </c>
      <c r="M10">
        <v>50</v>
      </c>
      <c r="N10" s="12"/>
      <c r="O10" s="19" t="s">
        <v>50</v>
      </c>
      <c r="P10" s="20" t="s">
        <v>51</v>
      </c>
      <c r="Q10" s="20">
        <v>1</v>
      </c>
      <c r="R10" s="25">
        <v>2</v>
      </c>
    </row>
    <row r="11" ht="14.25" spans="1:18">
      <c r="A11" s="6" t="s">
        <v>52</v>
      </c>
      <c r="B11" s="7">
        <v>5</v>
      </c>
      <c r="C11" s="3" t="s">
        <v>53</v>
      </c>
      <c r="D11" s="5">
        <f>13-SUM(D12,F12,D14,F14)</f>
        <v>0</v>
      </c>
      <c r="E11" s="5"/>
      <c r="F11" s="4"/>
      <c r="K11" s="9" t="s">
        <v>54</v>
      </c>
      <c r="L11" s="10"/>
      <c r="M11" s="10"/>
      <c r="N11" s="13"/>
      <c r="O11" s="21"/>
      <c r="P11" s="22"/>
      <c r="Q11" s="22"/>
      <c r="R11" s="26"/>
    </row>
    <row r="12" spans="1:16">
      <c r="A12" s="6" t="s">
        <v>55</v>
      </c>
      <c r="B12" s="12">
        <v>7</v>
      </c>
      <c r="C12" s="6" t="s">
        <v>56</v>
      </c>
      <c r="D12">
        <v>4</v>
      </c>
      <c r="E12" t="s">
        <v>57</v>
      </c>
      <c r="F12" s="12">
        <v>3</v>
      </c>
      <c r="G12" s="3" t="s">
        <v>58</v>
      </c>
      <c r="H12" s="5"/>
      <c r="I12" s="5"/>
      <c r="J12" s="4"/>
      <c r="K12" t="s">
        <v>59</v>
      </c>
      <c r="L12" t="str">
        <f>VLOOKUP(SUM(M4:M10)/7,后台数据!G13:H18,2,TRUE)</f>
        <v>T3</v>
      </c>
      <c r="O12" t="s">
        <v>60</v>
      </c>
      <c r="P12">
        <f>ROUNDDOWN(SUM(Q2:Q10)/5,0)</f>
        <v>1</v>
      </c>
    </row>
    <row r="13" spans="1:10">
      <c r="A13" s="6" t="s">
        <v>61</v>
      </c>
      <c r="B13" s="12">
        <v>3</v>
      </c>
      <c r="C13" s="6"/>
      <c r="F13" s="12"/>
      <c r="G13" s="6"/>
      <c r="J13" s="7"/>
    </row>
    <row r="14" ht="14.25" spans="1:10">
      <c r="A14" s="9" t="s">
        <v>62</v>
      </c>
      <c r="B14" s="13">
        <v>3</v>
      </c>
      <c r="C14" s="9" t="s">
        <v>63</v>
      </c>
      <c r="D14" s="10">
        <v>2</v>
      </c>
      <c r="E14" s="10" t="s">
        <v>64</v>
      </c>
      <c r="F14" s="13">
        <v>4</v>
      </c>
      <c r="G14" s="6"/>
      <c r="J14" s="7"/>
    </row>
    <row r="15" spans="1:10">
      <c r="A15" s="3" t="s">
        <v>65</v>
      </c>
      <c r="B15" s="5">
        <f>(IF(VLOOKUP(D4,后台数据!C22:C40,1,FALSE)="快速学习",20+D2*5,25+D2*3)-SUM(SUM(B16:B27),SUM(D17:D27)))</f>
        <v>0</v>
      </c>
      <c r="C15" s="5"/>
      <c r="D15" s="4"/>
      <c r="G15" s="6"/>
      <c r="J15" s="7"/>
    </row>
    <row r="16" spans="1:10">
      <c r="A16" s="6" t="s">
        <v>66</v>
      </c>
      <c r="B16">
        <v>25</v>
      </c>
      <c r="C16" t="s">
        <v>67</v>
      </c>
      <c r="D16" s="7">
        <v>0</v>
      </c>
      <c r="G16" s="6"/>
      <c r="J16" s="7"/>
    </row>
    <row r="17" ht="14.25" spans="1:10">
      <c r="A17" s="6" t="s">
        <v>68</v>
      </c>
      <c r="B17">
        <v>10</v>
      </c>
      <c r="C17" t="s">
        <v>69</v>
      </c>
      <c r="D17" s="7">
        <v>0</v>
      </c>
      <c r="G17" s="9"/>
      <c r="H17" s="10"/>
      <c r="I17" s="10"/>
      <c r="J17" s="11"/>
    </row>
    <row r="18" spans="1:10">
      <c r="A18" s="6" t="s">
        <v>70</v>
      </c>
      <c r="B18">
        <v>0</v>
      </c>
      <c r="C18" t="s">
        <v>71</v>
      </c>
      <c r="D18" s="7">
        <v>0</v>
      </c>
      <c r="G18" s="3" t="s">
        <v>72</v>
      </c>
      <c r="H18" s="5"/>
      <c r="I18" s="5"/>
      <c r="J18" s="4"/>
    </row>
    <row r="19" spans="1:10">
      <c r="A19" s="6" t="s">
        <v>73</v>
      </c>
      <c r="B19">
        <v>0</v>
      </c>
      <c r="C19" t="s">
        <v>74</v>
      </c>
      <c r="D19" s="7">
        <v>0</v>
      </c>
      <c r="G19" s="6"/>
      <c r="J19" s="7"/>
    </row>
    <row r="20" spans="1:10">
      <c r="A20" s="6" t="s">
        <v>75</v>
      </c>
      <c r="B20">
        <v>0</v>
      </c>
      <c r="C20" t="s">
        <v>76</v>
      </c>
      <c r="D20" s="7">
        <v>5</v>
      </c>
      <c r="G20" s="6"/>
      <c r="J20" s="7"/>
    </row>
    <row r="21" spans="1:10">
      <c r="A21" s="6" t="s">
        <v>77</v>
      </c>
      <c r="B21">
        <v>0</v>
      </c>
      <c r="C21" t="s">
        <v>78</v>
      </c>
      <c r="D21" s="7">
        <v>5</v>
      </c>
      <c r="G21" s="6"/>
      <c r="J21" s="7"/>
    </row>
    <row r="22" ht="14.25" spans="1:10">
      <c r="A22" s="6" t="s">
        <v>79</v>
      </c>
      <c r="B22">
        <v>0</v>
      </c>
      <c r="C22" t="s">
        <v>80</v>
      </c>
      <c r="D22" s="7">
        <v>25</v>
      </c>
      <c r="G22" s="14"/>
      <c r="H22" s="15"/>
      <c r="I22" s="15"/>
      <c r="J22" s="23"/>
    </row>
    <row r="23" spans="1:16">
      <c r="A23" s="6" t="s">
        <v>81</v>
      </c>
      <c r="B23">
        <v>0</v>
      </c>
      <c r="C23" t="s">
        <v>82</v>
      </c>
      <c r="D23" s="7">
        <v>0</v>
      </c>
      <c r="G23" s="3" t="s">
        <v>83</v>
      </c>
      <c r="H23" s="5"/>
      <c r="I23" s="5"/>
      <c r="J23" s="5"/>
      <c r="K23" s="5"/>
      <c r="L23" s="5"/>
      <c r="M23" s="5"/>
      <c r="N23" s="5"/>
      <c r="O23" s="5"/>
      <c r="P23" s="4"/>
    </row>
    <row r="24" spans="1:16">
      <c r="A24" s="6" t="s">
        <v>84</v>
      </c>
      <c r="B24">
        <v>0</v>
      </c>
      <c r="C24" t="s">
        <v>85</v>
      </c>
      <c r="D24" s="7">
        <v>0</v>
      </c>
      <c r="G24" s="6" t="s">
        <v>86</v>
      </c>
      <c r="I24" t="s">
        <v>87</v>
      </c>
      <c r="K24" t="s">
        <v>88</v>
      </c>
      <c r="M24" t="s">
        <v>89</v>
      </c>
      <c r="O24" t="s">
        <v>90</v>
      </c>
      <c r="P24" s="7"/>
    </row>
    <row r="25" spans="1:16">
      <c r="A25" s="6" t="s">
        <v>91</v>
      </c>
      <c r="B25">
        <v>0</v>
      </c>
      <c r="C25" t="s">
        <v>92</v>
      </c>
      <c r="D25" s="7">
        <v>0</v>
      </c>
      <c r="G25" s="6" t="s">
        <v>93</v>
      </c>
      <c r="I25" t="s">
        <v>94</v>
      </c>
      <c r="K25" t="s">
        <v>95</v>
      </c>
      <c r="M25" t="s">
        <v>96</v>
      </c>
      <c r="O25" t="s">
        <v>97</v>
      </c>
      <c r="P25" s="7"/>
    </row>
    <row r="26" ht="14.25" spans="1:16">
      <c r="A26" s="6" t="s">
        <v>98</v>
      </c>
      <c r="B26">
        <v>0</v>
      </c>
      <c r="C26" t="s">
        <v>99</v>
      </c>
      <c r="D26" s="7">
        <v>0</v>
      </c>
      <c r="G26" s="9" t="s">
        <v>100</v>
      </c>
      <c r="H26" s="10"/>
      <c r="I26" s="10" t="s">
        <v>101</v>
      </c>
      <c r="J26" s="10"/>
      <c r="K26" s="10" t="s">
        <v>102</v>
      </c>
      <c r="L26" s="10"/>
      <c r="M26" s="10" t="s">
        <v>103</v>
      </c>
      <c r="N26" s="10"/>
      <c r="O26" s="10" t="s">
        <v>104</v>
      </c>
      <c r="P26" s="11"/>
    </row>
    <row r="27" ht="14.25" spans="1:4">
      <c r="A27" s="9" t="s">
        <v>105</v>
      </c>
      <c r="B27" s="10">
        <v>0</v>
      </c>
      <c r="C27" s="10" t="s">
        <v>106</v>
      </c>
      <c r="D27" s="11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17" workbookViewId="0">
      <selection activeCell="E22" sqref="E22"/>
    </sheetView>
  </sheetViews>
  <sheetFormatPr defaultColWidth="9" defaultRowHeight="13.5" outlineLevelCol="7"/>
  <cols>
    <col min="1" max="1" width="9.375" style="1"/>
  </cols>
  <sheetData>
    <row r="1" spans="1:8">
      <c r="A1" s="1">
        <v>0</v>
      </c>
      <c r="B1">
        <v>1</v>
      </c>
      <c r="C1">
        <v>5</v>
      </c>
      <c r="D1" t="s">
        <v>107</v>
      </c>
      <c r="E1">
        <v>1</v>
      </c>
      <c r="F1" t="s">
        <v>108</v>
      </c>
      <c r="G1">
        <v>2</v>
      </c>
      <c r="H1">
        <v>1</v>
      </c>
    </row>
    <row r="2" spans="1:8">
      <c r="A2" s="1">
        <v>350</v>
      </c>
      <c r="B2">
        <v>2</v>
      </c>
      <c r="C2">
        <v>10</v>
      </c>
      <c r="D2" t="s">
        <v>109</v>
      </c>
      <c r="E2">
        <v>2</v>
      </c>
      <c r="F2" t="s">
        <v>110</v>
      </c>
      <c r="G2">
        <v>4</v>
      </c>
      <c r="H2">
        <v>2</v>
      </c>
    </row>
    <row r="3" spans="1:8">
      <c r="A3" s="1">
        <f>A2*1.2</f>
        <v>420</v>
      </c>
      <c r="B3">
        <v>3</v>
      </c>
      <c r="C3">
        <v>15</v>
      </c>
      <c r="D3" t="s">
        <v>111</v>
      </c>
      <c r="E3">
        <v>3</v>
      </c>
      <c r="F3" t="s">
        <v>112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C4">
        <v>20</v>
      </c>
      <c r="D4" t="s">
        <v>113</v>
      </c>
      <c r="E4">
        <v>4</v>
      </c>
      <c r="F4" t="s">
        <v>114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C5">
        <v>25</v>
      </c>
      <c r="D5" t="s">
        <v>115</v>
      </c>
      <c r="E5">
        <v>5</v>
      </c>
      <c r="F5" t="s">
        <v>116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117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27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118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119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120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121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122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123</v>
      </c>
      <c r="D13">
        <v>16</v>
      </c>
      <c r="E13">
        <v>15</v>
      </c>
      <c r="G13">
        <v>0</v>
      </c>
      <c r="H13" t="s">
        <v>124</v>
      </c>
    </row>
    <row r="14" spans="1:8">
      <c r="A14" s="1">
        <f t="shared" si="0"/>
        <v>3120.6351568896</v>
      </c>
      <c r="B14">
        <v>14</v>
      </c>
      <c r="C14" t="s">
        <v>125</v>
      </c>
      <c r="D14">
        <v>18</v>
      </c>
      <c r="E14">
        <v>17</v>
      </c>
      <c r="G14">
        <v>25</v>
      </c>
      <c r="H14" t="s">
        <v>107</v>
      </c>
    </row>
    <row r="15" spans="1:8">
      <c r="A15" s="1">
        <f t="shared" si="0"/>
        <v>3744.76218826752</v>
      </c>
      <c r="B15">
        <v>15</v>
      </c>
      <c r="C15" t="s">
        <v>126</v>
      </c>
      <c r="D15">
        <v>20</v>
      </c>
      <c r="E15">
        <v>19</v>
      </c>
      <c r="G15">
        <v>50</v>
      </c>
      <c r="H15" t="s">
        <v>109</v>
      </c>
    </row>
    <row r="16" spans="1:8">
      <c r="A16" s="1">
        <f t="shared" si="0"/>
        <v>4493.71462592102</v>
      </c>
      <c r="B16">
        <v>16</v>
      </c>
      <c r="C16" t="s">
        <v>127</v>
      </c>
      <c r="D16">
        <v>0</v>
      </c>
      <c r="G16">
        <v>75</v>
      </c>
      <c r="H16" t="s">
        <v>111</v>
      </c>
    </row>
    <row r="17" spans="1:8">
      <c r="A17" s="1">
        <f t="shared" si="0"/>
        <v>5392.45755110523</v>
      </c>
      <c r="B17">
        <v>17</v>
      </c>
      <c r="C17" t="s">
        <v>128</v>
      </c>
      <c r="G17">
        <v>100</v>
      </c>
      <c r="H17" t="s">
        <v>113</v>
      </c>
    </row>
    <row r="18" spans="1:8">
      <c r="A18" s="1">
        <f t="shared" si="0"/>
        <v>6470.94906132627</v>
      </c>
      <c r="B18">
        <v>18</v>
      </c>
      <c r="C18" t="s">
        <v>129</v>
      </c>
      <c r="G18">
        <v>125</v>
      </c>
      <c r="H18" t="s">
        <v>115</v>
      </c>
    </row>
    <row r="19" spans="1:3">
      <c r="A19" s="1">
        <f t="shared" si="0"/>
        <v>7765.13887359152</v>
      </c>
      <c r="B19">
        <v>19</v>
      </c>
      <c r="C19" t="s">
        <v>130</v>
      </c>
    </row>
    <row r="20" spans="1:3">
      <c r="A20" s="1">
        <f t="shared" si="0"/>
        <v>9318.16664830983</v>
      </c>
      <c r="B20">
        <v>20</v>
      </c>
      <c r="C20" t="s">
        <v>131</v>
      </c>
    </row>
    <row r="21" spans="1:3">
      <c r="A21" s="1">
        <f t="shared" si="0"/>
        <v>11181.7999779718</v>
      </c>
      <c r="B21">
        <v>21</v>
      </c>
      <c r="C21" t="s">
        <v>132</v>
      </c>
    </row>
    <row r="22" spans="1:4">
      <c r="A22" s="1">
        <f t="shared" si="0"/>
        <v>13418.1599735662</v>
      </c>
      <c r="B22">
        <v>22</v>
      </c>
      <c r="C22" t="s">
        <v>20</v>
      </c>
      <c r="D22">
        <v>0</v>
      </c>
    </row>
    <row r="23" spans="1:4">
      <c r="A23" s="1">
        <f t="shared" si="0"/>
        <v>16101.7919682794</v>
      </c>
      <c r="B23">
        <v>23</v>
      </c>
      <c r="C23" t="s">
        <v>133</v>
      </c>
      <c r="D23">
        <v>1</v>
      </c>
    </row>
    <row r="24" spans="1:4">
      <c r="A24" s="1">
        <f t="shared" si="0"/>
        <v>19322.1503619353</v>
      </c>
      <c r="B24">
        <v>24</v>
      </c>
      <c r="C24" t="s">
        <v>134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135</v>
      </c>
      <c r="D25">
        <v>3</v>
      </c>
    </row>
    <row r="26" spans="3:4">
      <c r="C26" t="s">
        <v>136</v>
      </c>
      <c r="D26">
        <v>4</v>
      </c>
    </row>
    <row r="27" spans="3:4">
      <c r="C27" t="s">
        <v>137</v>
      </c>
      <c r="D27">
        <v>5</v>
      </c>
    </row>
    <row r="28" spans="3:4">
      <c r="C28" t="s">
        <v>138</v>
      </c>
      <c r="D28">
        <v>6</v>
      </c>
    </row>
    <row r="29" spans="3:4">
      <c r="C29" t="s">
        <v>139</v>
      </c>
      <c r="D29">
        <v>7</v>
      </c>
    </row>
    <row r="30" spans="3:4">
      <c r="C30" t="s">
        <v>140</v>
      </c>
      <c r="D30">
        <v>8</v>
      </c>
    </row>
    <row r="31" spans="3:4">
      <c r="C31" t="s">
        <v>141</v>
      </c>
      <c r="D31">
        <v>9</v>
      </c>
    </row>
    <row r="32" spans="3:4">
      <c r="C32" t="s">
        <v>142</v>
      </c>
      <c r="D32">
        <v>10</v>
      </c>
    </row>
    <row r="33" spans="3:4">
      <c r="C33" t="s">
        <v>143</v>
      </c>
      <c r="D33">
        <v>11</v>
      </c>
    </row>
    <row r="34" spans="3:4">
      <c r="C34" t="s">
        <v>144</v>
      </c>
      <c r="D34">
        <v>12</v>
      </c>
    </row>
    <row r="35" spans="3:4">
      <c r="C35" t="s">
        <v>145</v>
      </c>
      <c r="D35">
        <v>13</v>
      </c>
    </row>
    <row r="36" spans="3:4">
      <c r="C36" t="s">
        <v>146</v>
      </c>
      <c r="D36">
        <v>14</v>
      </c>
    </row>
    <row r="37" spans="3:4">
      <c r="C37" t="s">
        <v>147</v>
      </c>
      <c r="D37">
        <v>15</v>
      </c>
    </row>
    <row r="38" spans="3:4">
      <c r="C38" t="s">
        <v>148</v>
      </c>
      <c r="D38">
        <v>16</v>
      </c>
    </row>
    <row r="39" spans="3:4">
      <c r="C39" t="s">
        <v>149</v>
      </c>
      <c r="D39">
        <v>17</v>
      </c>
    </row>
    <row r="40" spans="3:4">
      <c r="C40" t="s">
        <v>150</v>
      </c>
      <c r="D40">
        <v>18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卡面</vt:lpstr>
      <vt:lpstr>Buff&amp;Debuff</vt:lpstr>
      <vt:lpstr>身体状况</vt:lpstr>
      <vt:lpstr>心灵状况</vt:lpstr>
      <vt:lpstr>后台数据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2018-12-06T13:36:43Z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