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<sst xmlns="http://schemas.openxmlformats.org/spreadsheetml/2006/main" count="280" uniqueCount="207">
  <si>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</si>
  <si>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</si>
  <si>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</si>
  <si>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</si>
  <si>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</si>
  <si>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</si>
  <si>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</si>
  <si>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</si>
  <si>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</si>
  <si>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林晨</t>
  </si>
  <si>
    <t>等级：</t>
  </si>
  <si>
    <t>经验值</t>
  </si>
  <si>
    <t>头</t>
  </si>
  <si>
    <t>无</t>
  </si>
  <si>
    <t>-</t>
  </si>
  <si>
    <t>种族：</t>
  </si>
  <si>
    <t>人类</t>
  </si>
  <si>
    <t>梯阶：</t>
  </si>
  <si>
    <t>颈</t>
  </si>
  <si>
    <t>白色围巾</t>
  </si>
  <si>
    <t>性别：</t>
  </si>
  <si>
    <t>女性</t>
  </si>
  <si>
    <t>种族特性：</t>
  </si>
  <si>
    <t>无种族特性</t>
  </si>
  <si>
    <t>内衣</t>
  </si>
  <si>
    <t>白布裹胸</t>
  </si>
  <si>
    <t>身躯</t>
  </si>
  <si>
    <t>修补的镀银护甲</t>
  </si>
  <si>
    <t>职业：</t>
  </si>
  <si>
    <t>骑士</t>
  </si>
  <si>
    <t>色域等级：</t>
  </si>
  <si>
    <t>青色的长袖衣</t>
  </si>
  <si>
    <t>属性</t>
  </si>
  <si>
    <t>象限</t>
  </si>
  <si>
    <t>年龄</t>
  </si>
  <si>
    <t>手臂</t>
  </si>
  <si>
    <t>翼状笼袖</t>
  </si>
  <si>
    <t>护手</t>
  </si>
  <si>
    <t>镀银护手</t>
  </si>
  <si>
    <t>力量</t>
  </si>
  <si>
    <t>坚韧</t>
  </si>
  <si>
    <t>主动</t>
  </si>
  <si>
    <t>裙装</t>
  </si>
  <si>
    <t>灰色短裤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</si>
  <si>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</si>
  <si>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</si>
  <si>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</si>
  <si>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</si>
  <si>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</si>
  <si>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</si>
  <si>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</si>
  <si>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</si>
  <si>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黑色长靴</t>
  </si>
  <si>
    <t>敏捷</t>
  </si>
  <si>
    <t>袜子</t>
  </si>
  <si>
    <t>白色短袜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</si>
  <si>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</si>
  <si>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</si>
  <si>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</si>
  <si>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</si>
  <si>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</si>
  <si>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</si>
  <si>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</si>
  <si>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</si>
  <si>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</si>
  <si>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</si>
  <si>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</si>
  <si>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</si>
  <si>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</si>
  <si>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</si>
  <si>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</si>
  <si>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</si>
  <si>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</si>
  <si>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</si>
  <si>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</si>
  <si>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</si>
  <si>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</si>
  <si>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</si>
  <si>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</si>
  <si>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</si>
  <si>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</si>
  <si>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</si>
  <si>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</si>
  <si>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</si>
  <si>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</si>
  <si>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</si>
  <si>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</si>
  <si>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</si>
  <si>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</si>
  <si>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</si>
  <si>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</si>
  <si>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</si>
  <si>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</si>
  <si>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</si>
  <si>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</si>
  <si>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</si>
  <si>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</si>
  <si>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</si>
  <si>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</si>
  <si>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</si>
  <si>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</si>
  <si>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</si>
  <si>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</si>
  <si>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</si>
  <si>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</si>
  <si>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</si>
  <si>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</si>
  <si>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</si>
  <si>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</si>
  <si>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</si>
  <si>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</si>
  <si>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</si>
  <si>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 xml:space="preserve">榭寄生制成的木刺。刺入胸口可以马上抑制自己的神性，同时令在场的所有神噬变回正常。1次性
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</si>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</sst>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2" borderId="9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6" fillId="21" borderId="1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workbookViewId="0">
      <selection activeCell="N25" sqref="N25"/>
    </sheetView>
  </sheetViews>
  <sheetFormatPr defaultColWidth="9" defaultRowHeight="13.5"/>
  <cols>
    <col min="4" max="4" width="12.6666666666667"/>
    <col min="12" max="12" width="13.8833333333333" customWidth="1"/>
    <col min="15" max="15" width="13.3333333333333" customWidth="1"/>
  </cols>
  <sheetData>
    <row r="1" spans="1:18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>
      <c r="A2" t="s">
        <v>8</v>
      </c>
      <c r="B2" s="10" t="s">
        <v>9</v>
      </c>
      <c r="C2" t="s">
        <v>10</v>
      </c>
      <c r="D2">
        <f>VLOOKUP(F2,后台数据!A1:B25,2,TRUE)</f>
        <v>1</v>
      </c>
      <c r="E2" t="s">
        <v>11</v>
      </c>
      <c r="F2">
        <v>0</v>
      </c>
      <c r="K2" s="5" t="s">
        <v>12</v>
      </c>
      <c r="L2" s="10" t="s">
        <v>13</v>
      </c>
      <c r="M2" t="s">
        <v>14</v>
      </c>
      <c r="N2" s="11" t="s">
        <v>14</v>
      </c>
      <c r="O2" s="5" t="s">
        <v>12</v>
      </c>
      <c r="P2" s="11"/>
      <c r="Q2" s="11">
        <v>0</v>
      </c>
      <c r="R2" s="6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5" t="s">
        <v>18</v>
      </c>
      <c r="L3" s="10" t="s">
        <v>19</v>
      </c>
      <c r="M3" t="s">
        <v>14</v>
      </c>
      <c r="N3" s="11">
        <v>1</v>
      </c>
      <c r="O3" s="5"/>
      <c r="P3" s="11"/>
      <c r="Q3" s="11"/>
      <c r="R3" s="6"/>
    </row>
    <row r="4" spans="1:18">
      <c r="A4" t="s">
        <v>20</v>
      </c>
      <c r="B4" t="s">
        <v>21</v>
      </c>
      <c r="C4" t="s">
        <v>22</v>
      </c>
      <c r="D4" s="11" t="s">
        <v>23</v>
      </c>
      <c r="K4" s="5" t="s">
        <v>24</v>
      </c>
      <c r="L4" s="10" t="s">
        <v>25</v>
      </c>
      <c r="M4">
        <v>100</v>
      </c>
      <c r="N4" s="11">
        <v>1</v>
      </c>
      <c r="O4" s="5" t="s">
        <v>26</v>
      </c>
      <c r="P4" s="11" t="s">
        <v>27</v>
      </c>
      <c r="Q4" s="11">
        <v>2</v>
      </c>
      <c r="R4" s="6">
        <v>2</v>
      </c>
    </row>
    <row r="5" ht="14.25" spans="1:18">
      <c r="A5" t="s">
        <v>28</v>
      </c>
      <c r="B5" t="s">
        <v>29</v>
      </c>
      <c r="C5" t="s">
        <v>30</v>
      </c>
      <c r="K5" s="5" t="s">
        <v>26</v>
      </c>
      <c r="L5" s="10" t="s">
        <v>31</v>
      </c>
      <c r="M5">
        <v>75</v>
      </c>
      <c r="N5" s="11">
        <v>2</v>
      </c>
      <c r="O5" s="5"/>
      <c r="P5" s="11"/>
      <c r="Q5" s="11"/>
      <c r="R5" s="6"/>
    </row>
    <row r="6" spans="1:18">
      <c r="A6" s="2" t="s">
        <v>32</v>
      </c>
      <c r="B6" s="4">
        <f>(IFERROR(VLOOKUP(卡面!D2,后台数据!G1:H12,2,TRUE),0)+45)-SUM(B7:B14)</f>
        <v>0</v>
      </c>
      <c r="C6" s="2" t="s">
        <v>33</v>
      </c>
      <c r="D6" s="3"/>
      <c r="E6" s="3"/>
      <c r="F6" s="4"/>
      <c r="G6" t="s">
        <v>34</v>
      </c>
      <c r="H6">
        <v>16</v>
      </c>
      <c r="K6" s="5" t="s">
        <v>35</v>
      </c>
      <c r="L6" s="10" t="s">
        <v>36</v>
      </c>
      <c r="M6">
        <v>75</v>
      </c>
      <c r="N6" s="11"/>
      <c r="O6" s="5" t="s">
        <v>37</v>
      </c>
      <c r="P6" s="11" t="s">
        <v>38</v>
      </c>
      <c r="Q6" s="11">
        <v>2</v>
      </c>
      <c r="R6" s="6">
        <v>2</v>
      </c>
    </row>
    <row r="7" spans="1:18">
      <c r="A7" s="5" t="s">
        <v>39</v>
      </c>
      <c r="B7" s="6">
        <v>8</v>
      </c>
      <c r="C7" s="5" t="s">
        <v>40</v>
      </c>
      <c r="D7" s="1">
        <f>ROUNDUP(SUM(B7:B8)/4,0)</f>
        <v>4</v>
      </c>
      <c r="E7" t="s">
        <v>41</v>
      </c>
      <c r="F7" s="12">
        <f>ROUNDUP(SUM(B9:B10)/4,0)</f>
        <v>3</v>
      </c>
      <c r="K7" s="5" t="s">
        <v>42</v>
      </c>
      <c r="L7" s="10" t="s">
        <v>43</v>
      </c>
      <c r="M7">
        <v>75</v>
      </c>
      <c r="N7" s="11"/>
      <c r="O7" s="5"/>
      <c r="P7" s="11"/>
      <c r="Q7" s="11"/>
      <c r="R7" s="6"/>
    </row>
    <row r="8" spans="1:18">
      <c r="A8" s="5" t="s">
        <v>44</v>
      </c>
      <c r="B8" s="6">
        <v>8</v>
      </c>
      <c r="C8" s="5"/>
      <c r="F8" s="6"/>
      <c r="K8" s="5" t="s">
        <v>45</v>
      </c>
      <c r="L8" t="s">
        <v>46</v>
      </c>
      <c r="M8">
        <v>100</v>
      </c>
      <c r="N8" s="11">
        <v>1</v>
      </c>
      <c r="O8" s="5" t="s">
        <v>42</v>
      </c>
      <c r="P8" s="11" t="s">
        <v>47</v>
      </c>
      <c r="Q8" s="11">
        <v>1</v>
      </c>
      <c r="R8" s="6">
        <v>2</v>
      </c>
    </row>
    <row r="9" spans="1:18">
      <c r="A9" s="5" t="s">
        <v>48</v>
      </c>
      <c r="B9" s="6">
        <v>6</v>
      </c>
      <c r="C9" s="5" t="s">
        <v>49</v>
      </c>
      <c r="D9" s="1">
        <f>ROUNDUP(SUM(B11:B12)/4,0)</f>
        <v>3</v>
      </c>
      <c r="E9" t="s">
        <v>50</v>
      </c>
      <c r="F9" s="12">
        <f>ROUNDUP(SUM(B13:B14)/4,0)</f>
        <v>2</v>
      </c>
      <c r="K9" s="5" t="s">
        <v>51</v>
      </c>
      <c r="L9" s="10" t="s">
        <v>52</v>
      </c>
      <c r="M9">
        <v>50</v>
      </c>
      <c r="N9" s="11">
        <v>1</v>
      </c>
      <c r="O9" s="5"/>
      <c r="P9" s="11"/>
      <c r="Q9" s="11"/>
      <c r="R9" s="6"/>
    </row>
    <row r="10" ht="14.25" spans="1:18">
      <c r="A10" s="5" t="s">
        <v>53</v>
      </c>
      <c r="B10" s="6">
        <v>6</v>
      </c>
      <c r="C10" s="7"/>
      <c r="D10" s="8"/>
      <c r="E10" s="8"/>
      <c r="F10" s="9"/>
      <c r="K10" s="5" t="s">
        <v>54</v>
      </c>
      <c r="L10" s="10" t="s">
        <v>55</v>
      </c>
      <c r="M10">
        <v>50</v>
      </c>
      <c r="N10" s="11"/>
      <c r="O10" s="5" t="s">
        <v>56</v>
      </c>
      <c r="P10" s="11" t="s">
        <v>57</v>
      </c>
      <c r="Q10" s="11">
        <v>1</v>
      </c>
      <c r="R10" s="6">
        <v>2</v>
      </c>
    </row>
    <row r="11" ht="14.25" spans="1:18">
      <c r="A11" s="5" t="s">
        <v>58</v>
      </c>
      <c r="B11" s="6">
        <v>5</v>
      </c>
      <c r="C11" s="2" t="s">
        <v>59</v>
      </c>
      <c r="D11" s="3">
        <f>13-SUM(D12,F12,D14,F14)</f>
        <v>0</v>
      </c>
      <c r="E11" s="3"/>
      <c r="F11" s="4"/>
      <c r="K11" s="7" t="s">
        <v>60</v>
      </c>
      <c r="L11" s="8"/>
      <c r="M11" s="8"/>
      <c r="N11" s="8"/>
      <c r="O11" s="7"/>
      <c r="P11" s="8"/>
      <c r="Q11" s="8"/>
      <c r="R11" s="9"/>
    </row>
    <row r="12" spans="1:16">
      <c r="A12" s="5" t="s">
        <v>61</v>
      </c>
      <c r="B12" s="11">
        <v>6</v>
      </c>
      <c r="C12" s="5" t="s">
        <v>62</v>
      </c>
      <c r="D12">
        <v>4</v>
      </c>
      <c r="E12" t="s">
        <v>63</v>
      </c>
      <c r="F12" s="11">
        <v>4</v>
      </c>
      <c r="G12" s="2" t="s">
        <v>64</v>
      </c>
      <c r="H12" s="3"/>
      <c r="I12" s="3"/>
      <c r="J12" s="4"/>
      <c r="K12" t="s">
        <v>65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5" t="s">
        <v>66</v>
      </c>
      <c r="B13" s="11">
        <v>3</v>
      </c>
      <c r="C13" s="5"/>
      <c r="F13" s="11"/>
      <c r="G13" s="5"/>
      <c r="J13" s="6"/>
    </row>
    <row r="14" ht="14.25" spans="1:10">
      <c r="A14" s="7" t="s">
        <v>67</v>
      </c>
      <c r="B14" s="8">
        <v>3</v>
      </c>
      <c r="C14" s="7" t="s">
        <v>68</v>
      </c>
      <c r="D14" s="8">
        <v>2</v>
      </c>
      <c r="E14" s="8" t="s">
        <v>69</v>
      </c>
      <c r="F14" s="8">
        <v>3</v>
      </c>
      <c r="G14" s="5"/>
      <c r="J14" s="6"/>
    </row>
    <row r="15" spans="1:10">
      <c r="A15" s="2" t="s">
        <v>70</v>
      </c>
      <c r="B15" s="3">
        <f>(IF(VLOOKUP(D4,后台数据!C22:C40,1,FALSE)="快速学习",20+(D2-1)*5,25+(D2-1)*3)-SUM(SUM(B16:B27),SUM(D17:D27)))</f>
        <v>0</v>
      </c>
      <c r="C15" s="3"/>
      <c r="D15" s="4"/>
      <c r="G15" s="5"/>
      <c r="J15" s="6"/>
    </row>
    <row r="16" spans="1:10">
      <c r="A16" s="5" t="s">
        <v>71</v>
      </c>
      <c r="B16">
        <v>10</v>
      </c>
      <c r="C16" t="s">
        <v>72</v>
      </c>
      <c r="D16" s="6">
        <v>0</v>
      </c>
      <c r="G16" s="5"/>
      <c r="J16" s="6"/>
    </row>
    <row r="17" ht="14.25" spans="1:10">
      <c r="A17" s="5" t="s">
        <v>73</v>
      </c>
      <c r="B17">
        <v>0</v>
      </c>
      <c r="C17" t="s">
        <v>74</v>
      </c>
      <c r="D17" s="6">
        <v>0</v>
      </c>
      <c r="G17" s="7"/>
      <c r="H17" s="8"/>
      <c r="I17" s="8"/>
      <c r="J17" s="9"/>
    </row>
    <row r="18" spans="1:10">
      <c r="A18" s="5" t="s">
        <v>75</v>
      </c>
      <c r="B18">
        <v>0</v>
      </c>
      <c r="C18" t="s">
        <v>76</v>
      </c>
      <c r="D18" s="6">
        <v>0</v>
      </c>
      <c r="G18" s="2" t="s">
        <v>77</v>
      </c>
      <c r="H18" s="3"/>
      <c r="I18" s="3"/>
      <c r="J18" s="4"/>
    </row>
    <row r="19" spans="1:10">
      <c r="A19" s="5" t="s">
        <v>78</v>
      </c>
      <c r="B19">
        <v>0</v>
      </c>
      <c r="C19" t="s">
        <v>79</v>
      </c>
      <c r="D19" s="6">
        <v>0</v>
      </c>
      <c r="G19" s="5"/>
      <c r="J19" s="6"/>
    </row>
    <row r="20" spans="1:10">
      <c r="A20" s="5" t="s">
        <v>80</v>
      </c>
      <c r="B20">
        <v>0</v>
      </c>
      <c r="C20" t="s">
        <v>81</v>
      </c>
      <c r="D20" s="6">
        <v>0</v>
      </c>
      <c r="G20" s="5"/>
      <c r="J20" s="6"/>
    </row>
    <row r="21" spans="1:10">
      <c r="A21" s="5" t="s">
        <v>82</v>
      </c>
      <c r="B21">
        <v>0</v>
      </c>
      <c r="C21" t="s">
        <v>83</v>
      </c>
      <c r="D21" s="6">
        <v>5</v>
      </c>
      <c r="G21" s="5"/>
      <c r="J21" s="6"/>
    </row>
    <row r="22" ht="14.25" spans="1:10">
      <c r="A22" s="5" t="s">
        <v>84</v>
      </c>
      <c r="B22">
        <v>0</v>
      </c>
      <c r="C22" t="s">
        <v>85</v>
      </c>
      <c r="D22" s="6">
        <v>10</v>
      </c>
      <c r="G22" s="5"/>
      <c r="H22" s="11"/>
      <c r="I22" s="11"/>
      <c r="J22" s="6"/>
    </row>
    <row r="23" spans="1:16">
      <c r="A23" s="5" t="s">
        <v>86</v>
      </c>
      <c r="B23">
        <v>0</v>
      </c>
      <c r="C23" t="s">
        <v>87</v>
      </c>
      <c r="D23" s="6">
        <v>0</v>
      </c>
      <c r="G23" s="2" t="s">
        <v>88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89</v>
      </c>
      <c r="B24">
        <v>0</v>
      </c>
      <c r="C24" t="s">
        <v>90</v>
      </c>
      <c r="D24" s="6">
        <v>0</v>
      </c>
      <c r="G24" s="5" t="s">
        <v>91</v>
      </c>
      <c r="I24" t="s">
        <v>92</v>
      </c>
      <c r="K24" t="s">
        <v>93</v>
      </c>
      <c r="M24" t="s">
        <v>94</v>
      </c>
      <c r="N24">
        <f>B16*3+B7*3</f>
        <v>54</v>
      </c>
      <c r="O24" t="s">
        <v>95</v>
      </c>
      <c r="P24" s="6"/>
    </row>
    <row r="25" spans="1:16">
      <c r="A25" s="5" t="s">
        <v>96</v>
      </c>
      <c r="B25">
        <v>0</v>
      </c>
      <c r="C25" t="s">
        <v>97</v>
      </c>
      <c r="D25" s="6">
        <v>0</v>
      </c>
      <c r="G25" s="5" t="s">
        <v>98</v>
      </c>
      <c r="I25" t="s">
        <v>99</v>
      </c>
      <c r="K25" t="s">
        <v>100</v>
      </c>
      <c r="M25" t="s">
        <v>101</v>
      </c>
      <c r="O25" t="s">
        <v>102</v>
      </c>
      <c r="P25" s="6"/>
    </row>
    <row r="26" ht="14.25" spans="1:16">
      <c r="A26" s="5" t="s">
        <v>103</v>
      </c>
      <c r="B26">
        <v>0</v>
      </c>
      <c r="C26" t="s">
        <v>104</v>
      </c>
      <c r="D26" s="6">
        <v>0</v>
      </c>
      <c r="G26" s="7" t="s">
        <v>105</v>
      </c>
      <c r="H26" s="8"/>
      <c r="I26" s="8" t="s">
        <v>106</v>
      </c>
      <c r="J26" s="8"/>
      <c r="K26" s="8" t="s">
        <v>107</v>
      </c>
      <c r="L26" s="8"/>
      <c r="M26" s="8" t="s">
        <v>108</v>
      </c>
      <c r="N26" s="8"/>
      <c r="O26" s="8" t="s">
        <v>109</v>
      </c>
      <c r="P26" s="9"/>
    </row>
    <row r="27" ht="14.25" spans="1:4">
      <c r="A27" s="7" t="s">
        <v>110</v>
      </c>
      <c r="B27" s="8">
        <v>0</v>
      </c>
      <c r="C27" s="8" t="s">
        <v>111</v>
      </c>
      <c r="D27" s="9">
        <v>0</v>
      </c>
    </row>
    <row r="30" ht="162" spans="1:1">
      <c r="A30" s="13" t="s">
        <v>112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D4">
      <formula1>后台数据!$C$22:$C$40</formula1>
    </dataValidation>
    <dataValidation type="list" allowBlank="1" showInputMessage="1" showErrorMessage="1" sqref="B4">
      <formula1>"男性,女性,双成"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C11" sqref="C11"/>
    </sheetView>
  </sheetViews>
  <sheetFormatPr defaultColWidth="9" defaultRowHeight="13.5"/>
  <sheetData>
    <row r="1" ht="14.25"/>
    <row r="2" spans="2:11">
      <c r="B2" s="2" t="s">
        <v>113</v>
      </c>
      <c r="C2" s="3"/>
      <c r="D2" s="3"/>
      <c r="E2" s="4"/>
      <c r="G2" s="2" t="s">
        <v>114</v>
      </c>
      <c r="H2" s="3"/>
      <c r="I2" s="3"/>
      <c r="J2" s="3"/>
      <c r="K2" s="4"/>
    </row>
    <row r="3" spans="2:11">
      <c r="B3" s="5" t="s">
        <v>115</v>
      </c>
      <c r="C3" t="s">
        <v>116</v>
      </c>
      <c r="D3" t="s">
        <v>117</v>
      </c>
      <c r="E3" s="6" t="s">
        <v>118</v>
      </c>
      <c r="G3" s="5" t="s">
        <v>119</v>
      </c>
      <c r="K3" s="6"/>
    </row>
    <row r="4" spans="2:11">
      <c r="B4" s="5" t="s">
        <v>120</v>
      </c>
      <c r="E4" s="6"/>
      <c r="G4" s="5"/>
      <c r="K4" s="6"/>
    </row>
    <row r="5" spans="2:11">
      <c r="B5" s="5" t="s">
        <v>121</v>
      </c>
      <c r="E5" s="6"/>
      <c r="G5" s="5"/>
      <c r="K5" s="6"/>
    </row>
    <row r="6" spans="2:11">
      <c r="B6" s="5" t="s">
        <v>122</v>
      </c>
      <c r="E6" s="6"/>
      <c r="G6" s="5"/>
      <c r="K6" s="6"/>
    </row>
    <row r="7" ht="14.25" spans="2:11">
      <c r="B7" s="7" t="s">
        <v>123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124</v>
      </c>
      <c r="C9" s="3"/>
      <c r="D9" s="4"/>
      <c r="G9" s="5" t="s">
        <v>125</v>
      </c>
      <c r="K9" s="6"/>
    </row>
    <row r="10" spans="2:11">
      <c r="B10" s="5" t="s">
        <v>119</v>
      </c>
      <c r="D10" s="6"/>
      <c r="G10" s="5"/>
      <c r="K10" s="6"/>
    </row>
    <row r="11" spans="2:11">
      <c r="B11" s="5" t="s">
        <v>66</v>
      </c>
      <c r="C11" t="s">
        <v>126</v>
      </c>
      <c r="D11" s="6" t="s">
        <v>127</v>
      </c>
      <c r="G11" s="5"/>
      <c r="K11" s="6"/>
    </row>
    <row r="12" spans="2:11">
      <c r="B12" s="5" t="s">
        <v>125</v>
      </c>
      <c r="D12" s="6"/>
      <c r="G12" s="5"/>
      <c r="K12" s="6"/>
    </row>
    <row r="13" spans="2:11">
      <c r="B13" s="5" t="s">
        <v>128</v>
      </c>
      <c r="C13" t="s">
        <v>129</v>
      </c>
      <c r="D13" s="6" t="s">
        <v>130</v>
      </c>
      <c r="G13" s="5"/>
      <c r="K13" s="6"/>
    </row>
    <row r="14" spans="2:11">
      <c r="B14" s="5" t="s">
        <v>35</v>
      </c>
      <c r="D14" s="6"/>
      <c r="G14" s="5"/>
      <c r="K14" s="6"/>
    </row>
    <row r="15" spans="2:11">
      <c r="B15" s="5" t="s">
        <v>131</v>
      </c>
      <c r="C15" t="s">
        <v>132</v>
      </c>
      <c r="D15" s="6" t="s">
        <v>133</v>
      </c>
      <c r="G15" s="5" t="s">
        <v>35</v>
      </c>
      <c r="K15" s="6"/>
    </row>
    <row r="16" spans="2:11">
      <c r="B16" s="5" t="s">
        <v>134</v>
      </c>
      <c r="D16" s="6"/>
      <c r="G16" s="5"/>
      <c r="K16" s="6"/>
    </row>
    <row r="17" ht="14.25" spans="2:11">
      <c r="B17" s="7" t="s">
        <v>135</v>
      </c>
      <c r="C17" s="8" t="s">
        <v>136</v>
      </c>
      <c r="D17" s="9" t="s">
        <v>104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134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137</v>
      </c>
      <c r="C2" s="3"/>
      <c r="D2" s="3"/>
      <c r="E2" s="3"/>
      <c r="F2" s="4"/>
      <c r="H2" s="2" t="s">
        <v>138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139</v>
      </c>
      <c r="C15" s="3"/>
      <c r="D15" s="3"/>
      <c r="E15" s="3"/>
      <c r="F15" s="4"/>
      <c r="H15" s="2" t="s">
        <v>140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" workbookViewId="0">
      <selection activeCell="D6" sqref="D6"/>
    </sheetView>
  </sheetViews>
  <sheetFormatPr defaultColWidth="9" defaultRowHeight="13.5" outlineLevelCol="7"/>
  <cols>
    <col min="1" max="1" width="9.33333333333333" style="1"/>
    <col min="7" max="7" width="9.33333333333333"/>
  </cols>
  <sheetData>
    <row r="1" spans="1:8">
      <c r="A1" s="1">
        <v>0</v>
      </c>
      <c r="B1">
        <v>1</v>
      </c>
      <c r="E1">
        <v>1</v>
      </c>
      <c r="F1" t="s">
        <v>141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142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143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144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145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146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147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148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149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150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151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152</v>
      </c>
      <c r="D13">
        <v>16</v>
      </c>
      <c r="E13">
        <v>15</v>
      </c>
      <c r="G13">
        <v>0</v>
      </c>
      <c r="H13" t="s">
        <v>153</v>
      </c>
    </row>
    <row r="14" spans="1:8">
      <c r="A14" s="1">
        <f t="shared" si="0"/>
        <v>3120.6351568896</v>
      </c>
      <c r="B14">
        <v>14</v>
      </c>
      <c r="C14" t="s">
        <v>154</v>
      </c>
      <c r="D14">
        <v>18</v>
      </c>
      <c r="E14">
        <v>17</v>
      </c>
      <c r="G14">
        <v>25</v>
      </c>
      <c r="H14" t="s">
        <v>155</v>
      </c>
    </row>
    <row r="15" spans="1:8">
      <c r="A15" s="1">
        <f t="shared" si="0"/>
        <v>3744.76218826752</v>
      </c>
      <c r="B15">
        <v>15</v>
      </c>
      <c r="C15" t="s">
        <v>156</v>
      </c>
      <c r="D15">
        <v>20</v>
      </c>
      <c r="E15">
        <v>19</v>
      </c>
      <c r="G15">
        <v>50</v>
      </c>
      <c r="H15" t="s">
        <v>157</v>
      </c>
    </row>
    <row r="16" spans="1:8">
      <c r="A16" s="1">
        <f t="shared" si="0"/>
        <v>4493.71462592102</v>
      </c>
      <c r="B16">
        <v>16</v>
      </c>
      <c r="C16" t="s">
        <v>158</v>
      </c>
      <c r="D16">
        <v>0</v>
      </c>
      <c r="G16">
        <v>75</v>
      </c>
      <c r="H16" t="s">
        <v>159</v>
      </c>
    </row>
    <row r="17" spans="1:8">
      <c r="A17" s="1">
        <f t="shared" si="0"/>
        <v>5392.45755110523</v>
      </c>
      <c r="B17">
        <v>17</v>
      </c>
      <c r="C17" t="s">
        <v>160</v>
      </c>
      <c r="G17">
        <v>100</v>
      </c>
      <c r="H17" t="s">
        <v>161</v>
      </c>
    </row>
    <row r="18" spans="1:8">
      <c r="A18" s="1">
        <f t="shared" si="0"/>
        <v>6470.94906132627</v>
      </c>
      <c r="B18">
        <v>18</v>
      </c>
      <c r="C18" t="s">
        <v>162</v>
      </c>
      <c r="G18">
        <v>125</v>
      </c>
      <c r="H18" t="s">
        <v>163</v>
      </c>
    </row>
    <row r="19" spans="1:8">
      <c r="A19" s="1">
        <f t="shared" si="0"/>
        <v>7765.13887359152</v>
      </c>
      <c r="B19">
        <v>19</v>
      </c>
      <c r="C19" t="s">
        <v>164</v>
      </c>
      <c r="G19">
        <v>0</v>
      </c>
      <c r="H19" t="s">
        <v>155</v>
      </c>
    </row>
    <row r="20" spans="1:8">
      <c r="A20" s="1">
        <f t="shared" si="0"/>
        <v>9318.16664830983</v>
      </c>
      <c r="B20">
        <v>20</v>
      </c>
      <c r="C20" t="s">
        <v>165</v>
      </c>
      <c r="G20">
        <v>30</v>
      </c>
      <c r="H20" t="s">
        <v>157</v>
      </c>
    </row>
    <row r="21" spans="1:8">
      <c r="A21" s="1">
        <f t="shared" si="0"/>
        <v>11181.7999779718</v>
      </c>
      <c r="B21">
        <v>21</v>
      </c>
      <c r="C21" t="s">
        <v>166</v>
      </c>
      <c r="G21">
        <f>ROUNDDOWN(G20+G20*1.5,0)</f>
        <v>75</v>
      </c>
      <c r="H21" t="s">
        <v>159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G22">
        <f>ROUNDDOWN(G21+G21*1.5,0)</f>
        <v>187</v>
      </c>
      <c r="H22" t="s">
        <v>161</v>
      </c>
    </row>
    <row r="23" spans="1:8">
      <c r="A23" s="1">
        <f t="shared" si="0"/>
        <v>16101.7919682794</v>
      </c>
      <c r="B23">
        <v>23</v>
      </c>
      <c r="C23" t="s">
        <v>167</v>
      </c>
      <c r="D23">
        <v>1</v>
      </c>
      <c r="G23">
        <f>ROUNDDOWN(G22+G22*1.5,0)</f>
        <v>467</v>
      </c>
      <c r="H23" t="s">
        <v>163</v>
      </c>
    </row>
    <row r="24" spans="1:4">
      <c r="A24" s="1">
        <f t="shared" si="0"/>
        <v>19322.1503619353</v>
      </c>
      <c r="B24">
        <v>24</v>
      </c>
      <c r="C24" t="s">
        <v>168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169</v>
      </c>
      <c r="D25">
        <v>3</v>
      </c>
    </row>
    <row r="26" spans="1:4">
      <c r="A26">
        <v>1</v>
      </c>
      <c r="B26" t="s">
        <v>155</v>
      </c>
      <c r="C26" t="s">
        <v>170</v>
      </c>
      <c r="D26">
        <v>4</v>
      </c>
    </row>
    <row r="27" spans="1:4">
      <c r="A27">
        <v>2</v>
      </c>
      <c r="B27" t="s">
        <v>155</v>
      </c>
      <c r="C27" t="s">
        <v>171</v>
      </c>
      <c r="D27">
        <v>5</v>
      </c>
    </row>
    <row r="28" spans="1:4">
      <c r="A28">
        <v>3</v>
      </c>
      <c r="B28" t="s">
        <v>155</v>
      </c>
      <c r="C28" t="s">
        <v>172</v>
      </c>
      <c r="D28">
        <v>6</v>
      </c>
    </row>
    <row r="29" spans="1:4">
      <c r="A29">
        <v>4</v>
      </c>
      <c r="B29" t="s">
        <v>155</v>
      </c>
      <c r="C29" t="s">
        <v>173</v>
      </c>
      <c r="D29">
        <v>7</v>
      </c>
    </row>
    <row r="30" spans="1:4">
      <c r="A30">
        <v>5</v>
      </c>
      <c r="B30" t="s">
        <v>155</v>
      </c>
      <c r="C30" t="s">
        <v>174</v>
      </c>
      <c r="D30">
        <v>8</v>
      </c>
    </row>
    <row r="31" spans="1:4">
      <c r="A31">
        <v>6</v>
      </c>
      <c r="B31" t="s">
        <v>157</v>
      </c>
      <c r="C31" t="s">
        <v>175</v>
      </c>
      <c r="D31">
        <v>9</v>
      </c>
    </row>
    <row r="32" spans="1:4">
      <c r="A32">
        <v>7</v>
      </c>
      <c r="B32" t="s">
        <v>157</v>
      </c>
      <c r="C32" t="s">
        <v>176</v>
      </c>
      <c r="D32">
        <v>10</v>
      </c>
    </row>
    <row r="33" spans="1:4">
      <c r="A33">
        <v>8</v>
      </c>
      <c r="B33" t="s">
        <v>157</v>
      </c>
      <c r="C33" t="s">
        <v>177</v>
      </c>
      <c r="D33">
        <v>11</v>
      </c>
    </row>
    <row r="34" spans="1:4">
      <c r="A34">
        <v>9</v>
      </c>
      <c r="B34" t="s">
        <v>157</v>
      </c>
      <c r="C34" t="s">
        <v>178</v>
      </c>
      <c r="D34">
        <v>12</v>
      </c>
    </row>
    <row r="35" spans="1:4">
      <c r="A35">
        <v>10</v>
      </c>
      <c r="B35" t="s">
        <v>157</v>
      </c>
      <c r="C35" t="s">
        <v>179</v>
      </c>
      <c r="D35">
        <v>13</v>
      </c>
    </row>
    <row r="36" spans="1:4">
      <c r="A36">
        <v>11</v>
      </c>
      <c r="B36" t="s">
        <v>159</v>
      </c>
      <c r="C36" t="s">
        <v>180</v>
      </c>
      <c r="D36">
        <v>14</v>
      </c>
    </row>
    <row r="37" spans="1:4">
      <c r="A37">
        <v>12</v>
      </c>
      <c r="B37" t="s">
        <v>159</v>
      </c>
      <c r="C37" t="s">
        <v>181</v>
      </c>
      <c r="D37">
        <v>15</v>
      </c>
    </row>
    <row r="38" spans="1:4">
      <c r="A38">
        <v>13</v>
      </c>
      <c r="B38" t="s">
        <v>159</v>
      </c>
      <c r="C38" t="s">
        <v>182</v>
      </c>
      <c r="D38">
        <v>16</v>
      </c>
    </row>
    <row r="39" spans="1:4">
      <c r="A39">
        <v>14</v>
      </c>
      <c r="B39" t="s">
        <v>159</v>
      </c>
      <c r="C39" t="s">
        <v>183</v>
      </c>
      <c r="D39">
        <v>17</v>
      </c>
    </row>
    <row r="40" spans="1:4">
      <c r="A40">
        <v>15</v>
      </c>
      <c r="B40" t="s">
        <v>159</v>
      </c>
      <c r="C40" t="s">
        <v>184</v>
      </c>
      <c r="D40">
        <v>18</v>
      </c>
    </row>
    <row r="41" spans="1:2">
      <c r="A41">
        <v>16</v>
      </c>
      <c r="B41" t="s">
        <v>161</v>
      </c>
    </row>
    <row r="42" spans="1:2">
      <c r="A42">
        <v>17</v>
      </c>
      <c r="B42" t="s">
        <v>161</v>
      </c>
    </row>
    <row r="43" spans="1:2">
      <c r="A43">
        <v>18</v>
      </c>
      <c r="B43" t="s">
        <v>161</v>
      </c>
    </row>
    <row r="44" spans="1:2">
      <c r="A44">
        <v>19</v>
      </c>
      <c r="B44" t="s">
        <v>161</v>
      </c>
    </row>
    <row r="45" spans="1:2">
      <c r="A45">
        <v>20</v>
      </c>
      <c r="B45" t="s">
        <v>161</v>
      </c>
    </row>
    <row r="46" spans="1:2">
      <c r="A46">
        <v>21</v>
      </c>
      <c r="B46" t="s">
        <v>163</v>
      </c>
    </row>
    <row r="47" spans="1:2">
      <c r="A47">
        <v>22</v>
      </c>
      <c r="B47" t="s">
        <v>163</v>
      </c>
    </row>
    <row r="48" spans="1:2">
      <c r="A48">
        <v>23</v>
      </c>
      <c r="B48" t="s">
        <v>163</v>
      </c>
    </row>
    <row r="49" spans="1:2">
      <c r="A49">
        <v>24</v>
      </c>
      <c r="B49" t="s">
        <v>163</v>
      </c>
    </row>
    <row r="50" spans="1:2">
      <c r="A50">
        <v>25</v>
      </c>
      <c r="B50" t="s">
        <v>163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F7" sqref="F7"/>
    </sheetView>
  </sheetViews>
  <sheetFormatPr defaultColWidth="9" defaultRowHeight="13.5"/>
  <sheetData>
    <row r="1" spans="1:10">
      <c r="A1" t="s">
        <v>185</v>
      </c>
      <c r="D1" t="s">
        <v>186</v>
      </c>
      <c r="J1" t="s">
        <v>187</v>
      </c>
    </row>
    <row r="2" spans="1:6">
      <c r="A2" t="s">
        <v>188</v>
      </c>
      <c r="B2">
        <v>0</v>
      </c>
      <c r="C2" t="str">
        <f>VLOOKUP(B2,后台数据!G$19:H$23,2,TRUE)</f>
        <v>T1</v>
      </c>
      <c r="D2" t="s">
        <v>189</v>
      </c>
      <c r="F2" t="s">
        <v>190</v>
      </c>
    </row>
    <row r="3" spans="1:6">
      <c r="A3" t="s">
        <v>191</v>
      </c>
      <c r="B3">
        <v>0</v>
      </c>
      <c r="C3" t="str">
        <f>VLOOKUP(B3,后台数据!G$19:H$23,2,TRUE)</f>
        <v>T1</v>
      </c>
      <c r="D3" t="s">
        <v>192</v>
      </c>
      <c r="F3" t="s">
        <v>193</v>
      </c>
    </row>
    <row r="4" spans="1:6">
      <c r="A4" t="s">
        <v>194</v>
      </c>
      <c r="B4">
        <v>0</v>
      </c>
      <c r="C4" t="str">
        <f>VLOOKUP(B4,后台数据!G$19:H$23,2,TRUE)</f>
        <v>T1</v>
      </c>
      <c r="D4" t="s">
        <v>195</v>
      </c>
      <c r="F4" t="s">
        <v>196</v>
      </c>
    </row>
    <row r="5" spans="1:6">
      <c r="A5" t="s">
        <v>145</v>
      </c>
      <c r="B5">
        <v>0</v>
      </c>
      <c r="C5" t="str">
        <f>VLOOKUP(B5,后台数据!G$19:H$23,2,TRUE)</f>
        <v>T1</v>
      </c>
      <c r="D5" t="s">
        <v>197</v>
      </c>
      <c r="F5" t="s">
        <v>198</v>
      </c>
    </row>
    <row r="6" spans="1:6">
      <c r="A6" t="s">
        <v>199</v>
      </c>
      <c r="B6">
        <v>0</v>
      </c>
      <c r="C6" t="str">
        <f>VLOOKUP(B6,后台数据!G$19:H$23,2,TRUE)</f>
        <v>T1</v>
      </c>
      <c r="D6" t="s">
        <v>200</v>
      </c>
      <c r="F6" t="s">
        <v>201</v>
      </c>
    </row>
    <row r="8" spans="1:1">
      <c r="A8" t="s">
        <v>202</v>
      </c>
    </row>
    <row r="9" spans="1:1">
      <c r="A9" t="s">
        <v>188</v>
      </c>
    </row>
    <row r="10" spans="1:5">
      <c r="A10" t="s">
        <v>203</v>
      </c>
      <c r="B10" t="s">
        <v>204</v>
      </c>
      <c r="C10" t="s">
        <v>205</v>
      </c>
      <c r="D10" t="s">
        <v>32</v>
      </c>
      <c r="E10" t="s">
        <v>206</v>
      </c>
    </row>
    <row r="14" spans="1:1">
      <c r="A14" t="s">
        <v>191</v>
      </c>
    </row>
    <row r="15" spans="1:5">
      <c r="A15" t="s">
        <v>203</v>
      </c>
      <c r="B15" t="s">
        <v>204</v>
      </c>
      <c r="C15" t="s">
        <v>205</v>
      </c>
      <c r="D15" t="s">
        <v>32</v>
      </c>
      <c r="E15" t="s">
        <v>206</v>
      </c>
    </row>
    <row r="19" spans="1:1">
      <c r="A19" t="s">
        <v>194</v>
      </c>
    </row>
    <row r="20" spans="1:5">
      <c r="A20" t="s">
        <v>203</v>
      </c>
      <c r="B20" t="s">
        <v>204</v>
      </c>
      <c r="C20" t="s">
        <v>205</v>
      </c>
      <c r="D20" t="s">
        <v>32</v>
      </c>
      <c r="E20" t="s">
        <v>206</v>
      </c>
    </row>
    <row r="24" spans="1:1">
      <c r="A24" t="s">
        <v>145</v>
      </c>
    </row>
    <row r="25" spans="1:5">
      <c r="A25" t="s">
        <v>203</v>
      </c>
      <c r="B25" t="s">
        <v>204</v>
      </c>
      <c r="C25" t="s">
        <v>205</v>
      </c>
      <c r="D25" t="s">
        <v>32</v>
      </c>
      <c r="E25" t="s">
        <v>206</v>
      </c>
    </row>
    <row r="29" spans="1:1">
      <c r="A29" t="s">
        <v>199</v>
      </c>
    </row>
    <row r="30" spans="1:5">
      <c r="A30" t="s">
        <v>203</v>
      </c>
      <c r="B30" t="s">
        <v>204</v>
      </c>
      <c r="C30" t="s">
        <v>205</v>
      </c>
      <c r="D30" t="s">
        <v>32</v>
      </c>
      <c r="E30" t="s">
        <v>206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2019-07-19T16:40:51Z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