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635" windowHeight="3405"/>
  </bookViews>
  <sheets>
    <sheet name="Dane" sheetId="1" r:id="rId1"/>
    <sheet name="Czas(długość)" sheetId="3" r:id="rId2"/>
    <sheet name="Czas(ilość)" sheetId="4" r:id="rId3"/>
    <sheet name="Długość(długość)" sheetId="5" r:id="rId4"/>
    <sheet name="Długość(ilość)" sheetId="6" r:id="rId5"/>
    <sheet name="DługośćOgólna(długość)" sheetId="7" r:id="rId6"/>
    <sheet name="CzasOgólny(długość)" sheetId="8" r:id="rId7"/>
    <sheet name="ilość(długość)" sheetId="9" r:id="rId8"/>
    <sheet name="ilość(ilość) " sheetId="10" r:id="rId9"/>
  </sheets>
  <definedNames>
    <definedName name="wyniki" localSheetId="0">Dane!$A$1:$J$54</definedName>
  </definedNames>
  <calcPr calcId="145621"/>
  <pivotCaches>
    <pivotCache cacheId="8" r:id="rId10"/>
  </pivotCaches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2" i="1"/>
  <c r="P3" i="1"/>
  <c r="Q3" i="1" s="1"/>
  <c r="P4" i="1"/>
  <c r="Q4" i="1"/>
  <c r="P5" i="1"/>
  <c r="Q5" i="1" s="1"/>
  <c r="P6" i="1"/>
  <c r="Q6" i="1"/>
  <c r="P7" i="1"/>
  <c r="Q7" i="1" s="1"/>
  <c r="P8" i="1"/>
  <c r="Q8" i="1"/>
  <c r="P9" i="1"/>
  <c r="Q9" i="1" s="1"/>
  <c r="P10" i="1"/>
  <c r="Q10" i="1"/>
  <c r="P11" i="1"/>
  <c r="Q11" i="1" s="1"/>
  <c r="P12" i="1"/>
  <c r="Q12" i="1"/>
  <c r="P13" i="1"/>
  <c r="Q13" i="1" s="1"/>
  <c r="P14" i="1"/>
  <c r="Q14" i="1"/>
  <c r="P15" i="1"/>
  <c r="Q15" i="1" s="1"/>
  <c r="P16" i="1"/>
  <c r="Q16" i="1"/>
  <c r="P17" i="1"/>
  <c r="Q17" i="1" s="1"/>
  <c r="P18" i="1"/>
  <c r="Q18" i="1"/>
  <c r="P19" i="1"/>
  <c r="Q19" i="1" s="1"/>
  <c r="P20" i="1"/>
  <c r="Q20" i="1"/>
  <c r="P21" i="1"/>
  <c r="Q21" i="1" s="1"/>
  <c r="P22" i="1"/>
  <c r="Q22" i="1"/>
  <c r="P23" i="1"/>
  <c r="Q23" i="1" s="1"/>
  <c r="P24" i="1"/>
  <c r="Q24" i="1"/>
  <c r="P25" i="1"/>
  <c r="Q25" i="1" s="1"/>
  <c r="P26" i="1"/>
  <c r="Q26" i="1"/>
  <c r="P27" i="1"/>
  <c r="Q27" i="1" s="1"/>
  <c r="P28" i="1"/>
  <c r="Q28" i="1"/>
  <c r="P29" i="1"/>
  <c r="Q29" i="1" s="1"/>
  <c r="P30" i="1"/>
  <c r="Q30" i="1"/>
  <c r="P31" i="1"/>
  <c r="Q31" i="1" s="1"/>
  <c r="P32" i="1"/>
  <c r="Q32" i="1"/>
  <c r="P33" i="1"/>
  <c r="Q33" i="1" s="1"/>
  <c r="P34" i="1"/>
  <c r="Q34" i="1"/>
  <c r="P35" i="1"/>
  <c r="Q35" i="1" s="1"/>
  <c r="P36" i="1"/>
  <c r="Q36" i="1"/>
  <c r="P37" i="1"/>
  <c r="Q37" i="1" s="1"/>
  <c r="P38" i="1"/>
  <c r="Q38" i="1"/>
  <c r="P39" i="1"/>
  <c r="Q39" i="1" s="1"/>
  <c r="P40" i="1"/>
  <c r="Q40" i="1"/>
  <c r="P41" i="1"/>
  <c r="Q41" i="1" s="1"/>
  <c r="P42" i="1"/>
  <c r="Q42" i="1"/>
  <c r="P43" i="1"/>
  <c r="Q43" i="1" s="1"/>
  <c r="P44" i="1"/>
  <c r="Q44" i="1"/>
  <c r="P45" i="1"/>
  <c r="Q45" i="1" s="1"/>
  <c r="P46" i="1"/>
  <c r="Q46" i="1"/>
  <c r="P47" i="1"/>
  <c r="Q47" i="1" s="1"/>
  <c r="P48" i="1"/>
  <c r="Q48" i="1"/>
  <c r="P49" i="1"/>
  <c r="Q49" i="1" s="1"/>
  <c r="P50" i="1"/>
  <c r="Q50" i="1"/>
  <c r="P51" i="1"/>
  <c r="Q51" i="1" s="1"/>
  <c r="P52" i="1"/>
  <c r="Q52" i="1"/>
  <c r="P53" i="1"/>
  <c r="Q53" i="1" s="1"/>
  <c r="P54" i="1"/>
  <c r="Q54" i="1"/>
  <c r="Q2" i="1"/>
  <c r="P2" i="1"/>
  <c r="C46" i="10"/>
  <c r="E46" i="10"/>
  <c r="D46" i="10"/>
  <c r="B46" i="10"/>
  <c r="C9" i="7"/>
  <c r="C10" i="7"/>
  <c r="C11" i="7"/>
  <c r="C12" i="7"/>
  <c r="B13" i="7"/>
  <c r="C9" i="8"/>
  <c r="F9" i="8" s="1"/>
  <c r="D9" i="8"/>
  <c r="E9" i="8"/>
  <c r="C10" i="8"/>
  <c r="F10" i="8" s="1"/>
  <c r="D10" i="8"/>
  <c r="E10" i="8"/>
  <c r="C11" i="8"/>
  <c r="F11" i="8" s="1"/>
  <c r="D11" i="8"/>
  <c r="E11" i="8"/>
  <c r="F8" i="8"/>
  <c r="E8" i="8"/>
  <c r="D8" i="8"/>
  <c r="C8" i="8"/>
</calcChain>
</file>

<file path=xl/connections.xml><?xml version="1.0" encoding="utf-8"?>
<connections xmlns="http://schemas.openxmlformats.org/spreadsheetml/2006/main">
  <connection id="1" name="wyniki" type="6" refreshedVersion="4" background="1" saveData="1">
    <textPr codePage="65001" sourceFile="C:\Users\Damian\Desktop\Repozytoria\DNASequencing\DNASequencing\kod\wyniki.csv" decimal="," thousands=" 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<sst xmlns="http://schemas.openxmlformats.org/spreadsheetml/2006/main" count="149" uniqueCount="21">
  <si>
    <t>lp</t>
  </si>
  <si>
    <t>ilość nukleotydów</t>
  </si>
  <si>
    <t>l</t>
  </si>
  <si>
    <t>długość</t>
  </si>
  <si>
    <t>time[ms]</t>
  </si>
  <si>
    <t>użyte oligonukleotydy (z powtórzeniami)</t>
  </si>
  <si>
    <t>użyte oligonukleotydy</t>
  </si>
  <si>
    <t>długość wynikowa</t>
  </si>
  <si>
    <t>procent użytych</t>
  </si>
  <si>
    <t>skoki</t>
  </si>
  <si>
    <t>typ</t>
  </si>
  <si>
    <t>Instancje z błędami negatywnymi losowymi</t>
  </si>
  <si>
    <t>Instancje z błędami negatywnymi wynikającymi z powtórzeń</t>
  </si>
  <si>
    <t>Instancje z błędami pozytywnymi losowymi</t>
  </si>
  <si>
    <t>Instancje z błędami pozytywnymi, przekłamania na końcach oligonukleotydów</t>
  </si>
  <si>
    <t>Etykiety wierszy</t>
  </si>
  <si>
    <t>Suma końcowa</t>
  </si>
  <si>
    <t>Etykiety kolumn</t>
  </si>
  <si>
    <t>Średnia z time[ms]</t>
  </si>
  <si>
    <t>Średnia z długość wynikowa</t>
  </si>
  <si>
    <t>Średnia z użyte oligonukleotydy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</si>
</sst>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'Czas(długość)'!$B$9</c:f>
              <c:strCache>
                <c:ptCount val="1"/>
                <c:pt idx="0">
                  <c:v>Instancje z błędami negatywnymi losowymi</c:v>
                </c:pt>
              </c:strCache>
            </c:strRef>
          </c:tx>
          <c:xVal>
            <c:numRef>
              <c:f>'Czas(długość)'!$A$10:$A$13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'Czas(długość)'!$B$10:$B$13</c:f>
              <c:numCache>
                <c:formatCode>General</c:formatCode>
                <c:ptCount val="4"/>
                <c:pt idx="0">
                  <c:v>200.16666666666666</c:v>
                </c:pt>
                <c:pt idx="1">
                  <c:v>393.33333333333331</c:v>
                </c:pt>
                <c:pt idx="2">
                  <c:v>636.66666666666663</c:v>
                </c:pt>
                <c:pt idx="3">
                  <c:v>942.33333333333337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'Czas(długość)'!$C$9</c:f>
              <c:strCache>
                <c:ptCount val="1"/>
                <c:pt idx="0">
                  <c:v>Instancje z błędami negatywnymi wynikającymi z powtórzeń</c:v>
                </c:pt>
              </c:strCache>
            </c:strRef>
          </c:tx>
          <c:xVal>
            <c:numRef>
              <c:f>'Czas(długość)'!$A$10:$A$13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'Czas(długość)'!$C$10:$C$13</c:f>
              <c:numCache>
                <c:formatCode>General</c:formatCode>
                <c:ptCount val="4"/>
                <c:pt idx="3">
                  <c:v>1791.4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'Czas(długość)'!$D$9</c:f>
              <c:strCache>
                <c:ptCount val="1"/>
                <c:pt idx="0">
                  <c:v>Instancje z błędami pozytywnymi losowymi</c:v>
                </c:pt>
              </c:strCache>
            </c:strRef>
          </c:tx>
          <c:xVal>
            <c:numRef>
              <c:f>'Czas(długość)'!$A$10:$A$13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'Czas(długość)'!$D$10:$D$13</c:f>
              <c:numCache>
                <c:formatCode>General</c:formatCode>
                <c:ptCount val="4"/>
                <c:pt idx="0">
                  <c:v>435.66666666666669</c:v>
                </c:pt>
                <c:pt idx="1">
                  <c:v>901.66666666666663</c:v>
                </c:pt>
                <c:pt idx="2">
                  <c:v>1534</c:v>
                </c:pt>
                <c:pt idx="3">
                  <c:v>2444.3333333333335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'Czas(długość)'!$E$9</c:f>
              <c:strCache>
                <c:ptCount val="1"/>
                <c:pt idx="0">
                  <c:v>Instancje z błędami pozytywnymi, przekłamania na końcach oligonukleotydów</c:v>
                </c:pt>
              </c:strCache>
            </c:strRef>
          </c:tx>
          <c:xVal>
            <c:numRef>
              <c:f>'Czas(długość)'!$A$10:$A$13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'Czas(długość)'!$E$10:$E$13</c:f>
              <c:numCache>
                <c:formatCode>General</c:formatCode>
                <c:ptCount val="4"/>
                <c:pt idx="0">
                  <c:v>376.66666666666669</c:v>
                </c:pt>
                <c:pt idx="1">
                  <c:v>776.33333333333337</c:v>
                </c:pt>
                <c:pt idx="2">
                  <c:v>1283.3333333333333</c:v>
                </c:pt>
                <c:pt idx="3">
                  <c:v>1988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73536"/>
        <c:axId val="83471744"/>
      </c:scatterChart>
      <c:valAx>
        <c:axId val="83473536"/>
        <c:scaling>
          <c:orientation val="minMax"/>
          <c:max val="510"/>
          <c:min val="20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83471744"/>
        <c:crosses val="autoZero"/>
        <c:crossBetween val="midCat"/>
      </c:valAx>
      <c:valAx>
        <c:axId val="83471744"/>
        <c:scaling>
          <c:orientation val="minMax"/>
          <c:max val="2500"/>
          <c:min val="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83473536"/>
        <c:crosses val="autoZero"/>
        <c:crossBetween val="midCat"/>
      </c:valAx>
    </c:plotArea>
    <c:legend>
      <c:legendPos val="b"/>
      <c:layout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'Czas(ilość)'!$B$25</c:f>
              <c:strCache>
                <c:ptCount val="1"/>
                <c:pt idx="0">
                  <c:v>Instancje z błędami negatywnymi losowymi</c:v>
                </c:pt>
              </c:strCache>
            </c:strRef>
          </c:tx>
          <c:xVal>
            <c:numRef>
              <c:f>'Czas(ilość)'!$A$26:$A$45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'Czas(ilość)'!$B$26:$B$45</c:f>
              <c:numCache>
                <c:formatCode>General</c:formatCode>
                <c:ptCount val="20"/>
                <c:pt idx="0">
                  <c:v>147</c:v>
                </c:pt>
                <c:pt idx="1">
                  <c:v>253.33333333333334</c:v>
                </c:pt>
                <c:pt idx="2">
                  <c:v>291.33333333333331</c:v>
                </c:pt>
                <c:pt idx="4">
                  <c:v>484.5</c:v>
                </c:pt>
                <c:pt idx="6">
                  <c:v>694</c:v>
                </c:pt>
                <c:pt idx="7">
                  <c:v>799.66666666666663</c:v>
                </c:pt>
                <c:pt idx="9">
                  <c:v>1190.6666666666667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'Czas(ilość)'!$C$25</c:f>
              <c:strCache>
                <c:ptCount val="1"/>
                <c:pt idx="0">
                  <c:v>Instancje z błędami negatywnymi wynikającymi z powtórzeń</c:v>
                </c:pt>
              </c:strCache>
            </c:strRef>
          </c:tx>
          <c:xVal>
            <c:numRef>
              <c:f>'Czas(ilość)'!$A$26:$A$45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'Czas(ilość)'!$C$26:$C$45</c:f>
              <c:numCache>
                <c:formatCode>General</c:formatCode>
                <c:ptCount val="20"/>
                <c:pt idx="12">
                  <c:v>1646</c:v>
                </c:pt>
                <c:pt idx="13">
                  <c:v>1775</c:v>
                </c:pt>
                <c:pt idx="14">
                  <c:v>1795</c:v>
                </c:pt>
                <c:pt idx="15">
                  <c:v>1828</c:v>
                </c:pt>
                <c:pt idx="16">
                  <c:v>1913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'Czas(ilość)'!$D$25</c:f>
              <c:strCache>
                <c:ptCount val="1"/>
                <c:pt idx="0">
                  <c:v>Instancje z błędami pozytywnymi losowymi</c:v>
                </c:pt>
              </c:strCache>
            </c:strRef>
          </c:tx>
          <c:xVal>
            <c:numRef>
              <c:f>'Czas(ilość)'!$A$26:$A$45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'Czas(ilość)'!$D$26:$D$45</c:f>
              <c:numCache>
                <c:formatCode>General</c:formatCode>
                <c:ptCount val="20"/>
                <c:pt idx="5">
                  <c:v>435.66666666666669</c:v>
                </c:pt>
                <c:pt idx="10">
                  <c:v>901.66666666666663</c:v>
                </c:pt>
                <c:pt idx="18">
                  <c:v>1534</c:v>
                </c:pt>
                <c:pt idx="19">
                  <c:v>2444.3333333333335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'Czas(ilość)'!$E$25</c:f>
              <c:strCache>
                <c:ptCount val="1"/>
                <c:pt idx="0">
                  <c:v>Instancje z błędami pozytywnymi, przekłamania na końcach oligonukleotydów</c:v>
                </c:pt>
              </c:strCache>
            </c:strRef>
          </c:tx>
          <c:xVal>
            <c:numRef>
              <c:f>'Czas(ilość)'!$A$26:$A$45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'Czas(ilość)'!$E$26:$E$45</c:f>
              <c:numCache>
                <c:formatCode>General</c:formatCode>
                <c:ptCount val="20"/>
                <c:pt idx="3">
                  <c:v>376.66666666666669</c:v>
                </c:pt>
                <c:pt idx="8">
                  <c:v>776.33333333333337</c:v>
                </c:pt>
                <c:pt idx="11">
                  <c:v>1283.3333333333333</c:v>
                </c:pt>
                <c:pt idx="17">
                  <c:v>1988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32896"/>
        <c:axId val="45231104"/>
      </c:scatterChart>
      <c:valAx>
        <c:axId val="45232896"/>
        <c:scaling>
          <c:orientation val="minMax"/>
          <c:max val="700"/>
          <c:min val="10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5231104"/>
        <c:crosses val="autoZero"/>
        <c:crossBetween val="midCat"/>
      </c:valAx>
      <c:valAx>
        <c:axId val="4523110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45232896"/>
        <c:crosses val="autoZero"/>
        <c:crossBetween val="midCat"/>
      </c:valAx>
    </c:plotArea>
    <c:legend>
      <c:legendPos val="b"/>
      <c:layout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'Długość(długość)'!$B$9</c:f>
              <c:strCache>
                <c:ptCount val="1"/>
                <c:pt idx="0">
                  <c:v>Instancje z błędami negatywnymi losowymi</c:v>
                </c:pt>
              </c:strCache>
            </c:strRef>
          </c:tx>
          <c:xVal>
            <c:numRef>
              <c:f>'Długość(długość)'!$A$10:$A$13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'Długość(długość)'!$B$10:$B$13</c:f>
              <c:numCache>
                <c:formatCode>General</c:formatCode>
                <c:ptCount val="4"/>
                <c:pt idx="0">
                  <c:v>208.33333333333334</c:v>
                </c:pt>
                <c:pt idx="1">
                  <c:v>309</c:v>
                </c:pt>
                <c:pt idx="2">
                  <c:v>408.33333333333331</c:v>
                </c:pt>
                <c:pt idx="3">
                  <c:v>507.83333333333331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'Długość(długość)'!$C$9</c:f>
              <c:strCache>
                <c:ptCount val="1"/>
                <c:pt idx="0">
                  <c:v>Instancje z błędami negatywnymi wynikającymi z powtórzeń</c:v>
                </c:pt>
              </c:strCache>
            </c:strRef>
          </c:tx>
          <c:xVal>
            <c:numRef>
              <c:f>'Długość(długość)'!$A$10:$A$13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'Długość(długość)'!$C$10:$C$13</c:f>
              <c:numCache>
                <c:formatCode>General</c:formatCode>
                <c:ptCount val="4"/>
                <c:pt idx="3">
                  <c:v>509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'Długość(długość)'!$D$9</c:f>
              <c:strCache>
                <c:ptCount val="1"/>
                <c:pt idx="0">
                  <c:v>Instancje z błędami pozytywnymi losowymi</c:v>
                </c:pt>
              </c:strCache>
            </c:strRef>
          </c:tx>
          <c:xVal>
            <c:numRef>
              <c:f>'Długość(długość)'!$A$10:$A$13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'Długość(długość)'!$D$10:$D$13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'Długość(długość)'!$E$9</c:f>
              <c:strCache>
                <c:ptCount val="1"/>
                <c:pt idx="0">
                  <c:v>Instancje z błędami pozytywnymi, przekłamania na końcach oligonukleotydów</c:v>
                </c:pt>
              </c:strCache>
            </c:strRef>
          </c:tx>
          <c:xVal>
            <c:numRef>
              <c:f>'Długość(długość)'!$A$10:$A$13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'Długość(długość)'!$E$10:$E$13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408.33333333333331</c:v>
                </c:pt>
                <c:pt idx="3">
                  <c:v>508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5648"/>
        <c:axId val="43594112"/>
      </c:scatterChart>
      <c:valAx>
        <c:axId val="43595648"/>
        <c:scaling>
          <c:orientation val="minMax"/>
          <c:max val="510"/>
          <c:min val="20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43594112"/>
        <c:crosses val="autoZero"/>
        <c:crossBetween val="midCat"/>
      </c:valAx>
      <c:valAx>
        <c:axId val="43594112"/>
        <c:scaling>
          <c:orientation val="minMax"/>
          <c:max val="510"/>
          <c:min val="20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4359564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'Długość(ilość)'!$B$25</c:f>
              <c:strCache>
                <c:ptCount val="1"/>
                <c:pt idx="0">
                  <c:v>Instancje z błędami negatywnymi losowymi</c:v>
                </c:pt>
              </c:strCache>
            </c:strRef>
          </c:tx>
          <c:xVal>
            <c:numRef>
              <c:f>'Długość(ilość)'!$A$26:$A$45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'Długość(ilość)'!$B$26:$B$45</c:f>
              <c:numCache>
                <c:formatCode>General</c:formatCode>
                <c:ptCount val="20"/>
                <c:pt idx="0">
                  <c:v>208.33333333333334</c:v>
                </c:pt>
                <c:pt idx="1">
                  <c:v>208.33333333333334</c:v>
                </c:pt>
                <c:pt idx="2">
                  <c:v>309</c:v>
                </c:pt>
                <c:pt idx="4">
                  <c:v>358.83333333333331</c:v>
                </c:pt>
                <c:pt idx="6">
                  <c:v>506.66666666666669</c:v>
                </c:pt>
                <c:pt idx="7">
                  <c:v>408</c:v>
                </c:pt>
                <c:pt idx="9">
                  <c:v>509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'Długość(ilość)'!$C$25</c:f>
              <c:strCache>
                <c:ptCount val="1"/>
                <c:pt idx="0">
                  <c:v>Instancje z błędami negatywnymi wynikającymi z powtórzeń</c:v>
                </c:pt>
              </c:strCache>
            </c:strRef>
          </c:tx>
          <c:xVal>
            <c:numRef>
              <c:f>'Długość(ilość)'!$A$26:$A$45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'Długość(ilość)'!$C$26:$C$45</c:f>
              <c:numCache>
                <c:formatCode>General</c:formatCode>
                <c:ptCount val="20"/>
                <c:pt idx="12">
                  <c:v>509</c:v>
                </c:pt>
                <c:pt idx="13">
                  <c:v>509</c:v>
                </c:pt>
                <c:pt idx="14">
                  <c:v>509</c:v>
                </c:pt>
                <c:pt idx="15">
                  <c:v>509</c:v>
                </c:pt>
                <c:pt idx="16">
                  <c:v>509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'Długość(ilość)'!$D$25</c:f>
              <c:strCache>
                <c:ptCount val="1"/>
                <c:pt idx="0">
                  <c:v>Instancje z błędami pozytywnymi losowymi</c:v>
                </c:pt>
              </c:strCache>
            </c:strRef>
          </c:tx>
          <c:xVal>
            <c:numRef>
              <c:f>'Długość(ilość)'!$A$26:$A$45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'Długość(ilość)'!$D$26:$D$45</c:f>
              <c:numCache>
                <c:formatCode>General</c:formatCode>
                <c:ptCount val="20"/>
                <c:pt idx="5">
                  <c:v>209</c:v>
                </c:pt>
                <c:pt idx="10">
                  <c:v>309</c:v>
                </c:pt>
                <c:pt idx="18">
                  <c:v>409</c:v>
                </c:pt>
                <c:pt idx="19">
                  <c:v>509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'Długość(ilość)'!$E$25</c:f>
              <c:strCache>
                <c:ptCount val="1"/>
                <c:pt idx="0">
                  <c:v>Instancje z błędami pozytywnymi, przekłamania na końcach oligonukleotydów</c:v>
                </c:pt>
              </c:strCache>
            </c:strRef>
          </c:tx>
          <c:xVal>
            <c:numRef>
              <c:f>'Długość(ilość)'!$A$26:$A$45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'Długość(ilość)'!$E$26:$E$45</c:f>
              <c:numCache>
                <c:formatCode>General</c:formatCode>
                <c:ptCount val="20"/>
                <c:pt idx="3">
                  <c:v>209</c:v>
                </c:pt>
                <c:pt idx="8">
                  <c:v>309</c:v>
                </c:pt>
                <c:pt idx="11">
                  <c:v>408.33333333333331</c:v>
                </c:pt>
                <c:pt idx="17">
                  <c:v>508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07328"/>
        <c:axId val="87905792"/>
      </c:scatterChart>
      <c:valAx>
        <c:axId val="87907328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87905792"/>
        <c:crosses val="autoZero"/>
        <c:crossBetween val="midCat"/>
      </c:valAx>
      <c:valAx>
        <c:axId val="87905792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87907328"/>
        <c:crosses val="autoZero"/>
        <c:crossBetween val="midCat"/>
      </c:valAx>
    </c:plotArea>
    <c:legend>
      <c:legendPos val="b"/>
      <c:layout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'DługośćOgólna(długość)'!$A$9:$A$12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'DługośćOgólna(długość)'!$B$9:$B$12</c:f>
              <c:numCache>
                <c:formatCode>General</c:formatCode>
                <c:ptCount val="4"/>
                <c:pt idx="0">
                  <c:v>208.66666666666666</c:v>
                </c:pt>
                <c:pt idx="1">
                  <c:v>309</c:v>
                </c:pt>
                <c:pt idx="2">
                  <c:v>408.5</c:v>
                </c:pt>
                <c:pt idx="3">
                  <c:v>508.41176470588238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32544"/>
        <c:axId val="218331008"/>
      </c:scatterChart>
      <c:valAx>
        <c:axId val="218332544"/>
        <c:scaling>
          <c:orientation val="minMax"/>
          <c:max val="510"/>
          <c:min val="20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218331008"/>
        <c:crosses val="autoZero"/>
        <c:crossBetween val="midCat"/>
      </c:valAx>
      <c:valAx>
        <c:axId val="218331008"/>
        <c:scaling>
          <c:orientation val="minMax"/>
          <c:max val="510"/>
          <c:min val="20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2183325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'CzasOgólny(długość)'!$A$8:$A$11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'CzasOgólny(długość)'!$B$8:$B$11</c:f>
              <c:numCache>
                <c:formatCode>General</c:formatCode>
                <c:ptCount val="4"/>
                <c:pt idx="0">
                  <c:v>303.16666666666669</c:v>
                </c:pt>
                <c:pt idx="1">
                  <c:v>616.16666666666663</c:v>
                </c:pt>
                <c:pt idx="2">
                  <c:v>1022.6666666666666</c:v>
                </c:pt>
                <c:pt idx="3">
                  <c:v>1641.6470588235295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16160"/>
        <c:axId val="84714624"/>
      </c:scatterChart>
      <c:valAx>
        <c:axId val="84716160"/>
        <c:scaling>
          <c:orientation val="minMax"/>
          <c:max val="510"/>
          <c:min val="20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84714624"/>
        <c:crosses val="autoZero"/>
        <c:crossBetween val="midCat"/>
      </c:valAx>
      <c:valAx>
        <c:axId val="84714624"/>
        <c:scaling>
          <c:orientation val="minMax"/>
          <c:max val="1700"/>
          <c:min val="20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84716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'ilość(długość)'!$B$9</c:f>
              <c:strCache>
                <c:ptCount val="1"/>
                <c:pt idx="0">
                  <c:v>Instancje z błędami negatywnymi losowymi</c:v>
                </c:pt>
              </c:strCache>
            </c:strRef>
          </c:tx>
          <c:xVal>
            <c:numRef>
              <c:f>'ilość(długość)'!$A$10:$A$13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'ilość(długość)'!$B$10:$B$13</c:f>
              <c:numCache>
                <c:formatCode>General</c:formatCode>
                <c:ptCount val="4"/>
                <c:pt idx="0">
                  <c:v>133.5</c:v>
                </c:pt>
                <c:pt idx="1">
                  <c:v>199</c:v>
                </c:pt>
                <c:pt idx="2">
                  <c:v>266.16666666666669</c:v>
                </c:pt>
                <c:pt idx="3">
                  <c:v>330.33333333333331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'ilość(długość)'!$C$9</c:f>
              <c:strCache>
                <c:ptCount val="1"/>
                <c:pt idx="0">
                  <c:v>Instancje z błędami negatywnymi wynikającymi z powtórzeń</c:v>
                </c:pt>
              </c:strCache>
            </c:strRef>
          </c:tx>
          <c:xVal>
            <c:numRef>
              <c:f>'ilość(długość)'!$A$10:$A$13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'ilość(długość)'!$C$10:$C$13</c:f>
              <c:numCache>
                <c:formatCode>General</c:formatCode>
                <c:ptCount val="4"/>
                <c:pt idx="3">
                  <c:v>475.8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'ilość(długość)'!$D$9</c:f>
              <c:strCache>
                <c:ptCount val="1"/>
                <c:pt idx="0">
                  <c:v>Instancje z błędami pozytywnymi losowymi</c:v>
                </c:pt>
              </c:strCache>
            </c:strRef>
          </c:tx>
          <c:xVal>
            <c:numRef>
              <c:f>'ilość(długość)'!$A$10:$A$13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'ilość(długość)'!$D$10:$D$13</c:f>
              <c:numCache>
                <c:formatCode>General</c:formatCode>
                <c:ptCount val="4"/>
                <c:pt idx="0">
                  <c:v>200</c:v>
                </c:pt>
                <c:pt idx="1">
                  <c:v>291.66666666666669</c:v>
                </c:pt>
                <c:pt idx="2">
                  <c:v>395.33333333333331</c:v>
                </c:pt>
                <c:pt idx="3">
                  <c:v>499.66666666666669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'ilość(długość)'!$E$9</c:f>
              <c:strCache>
                <c:ptCount val="1"/>
                <c:pt idx="0">
                  <c:v>Instancje z błędami pozytywnymi, przekłamania na końcach oligonukleotydów</c:v>
                </c:pt>
              </c:strCache>
            </c:strRef>
          </c:tx>
          <c:xVal>
            <c:numRef>
              <c:f>'ilość(długość)'!$A$10:$A$13</c:f>
              <c:numCache>
                <c:formatCode>General</c:formatCode>
                <c:ptCount val="4"/>
                <c:pt idx="0">
                  <c:v>209</c:v>
                </c:pt>
                <c:pt idx="1">
                  <c:v>309</c:v>
                </c:pt>
                <c:pt idx="2">
                  <c:v>409</c:v>
                </c:pt>
                <c:pt idx="3">
                  <c:v>509</c:v>
                </c:pt>
              </c:numCache>
            </c:numRef>
          </c:xVal>
          <c:yVal>
            <c:numRef>
              <c:f>'ilość(długość)'!$E$10:$E$13</c:f>
              <c:numCache>
                <c:formatCode>General</c:formatCode>
                <c:ptCount val="4"/>
                <c:pt idx="0">
                  <c:v>187</c:v>
                </c:pt>
                <c:pt idx="1">
                  <c:v>286.33333333333331</c:v>
                </c:pt>
                <c:pt idx="2">
                  <c:v>381</c:v>
                </c:pt>
                <c:pt idx="3">
                  <c:v>484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963392"/>
        <c:axId val="223961856"/>
      </c:scatterChart>
      <c:valAx>
        <c:axId val="223963392"/>
        <c:scaling>
          <c:orientation val="minMax"/>
          <c:max val="510"/>
          <c:min val="20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223961856"/>
        <c:crosses val="autoZero"/>
        <c:crossBetween val="midCat"/>
      </c:valAx>
      <c:valAx>
        <c:axId val="223961856"/>
        <c:scaling>
          <c:orientation val="minMax"/>
          <c:max val="510"/>
          <c:min val="10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223963392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'ilość(ilość) '!$B$25</c:f>
              <c:strCache>
                <c:ptCount val="1"/>
                <c:pt idx="0">
                  <c:v>Instancje z błędami negatywnymi losowymi</c:v>
                </c:pt>
              </c:strCache>
            </c:strRef>
          </c:tx>
          <c:xVal>
            <c:numRef>
              <c:f>'ilość(ilość) 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'ilość(ilość) '!$B$26:$B$45</c:f>
              <c:numCache>
                <c:formatCode>General</c:formatCode>
                <c:ptCount val="20"/>
                <c:pt idx="0">
                  <c:v>110.66666666666667</c:v>
                </c:pt>
                <c:pt idx="1">
                  <c:v>156.33333333333334</c:v>
                </c:pt>
                <c:pt idx="2">
                  <c:v>166.33333333333334</c:v>
                </c:pt>
                <c:pt idx="4">
                  <c:v>227.83333333333334</c:v>
                </c:pt>
                <c:pt idx="6">
                  <c:v>278</c:v>
                </c:pt>
                <c:pt idx="7">
                  <c:v>308.33333333333331</c:v>
                </c:pt>
                <c:pt idx="9">
                  <c:v>382.66666666666669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'ilość(ilość) '!$C$25</c:f>
              <c:strCache>
                <c:ptCount val="1"/>
                <c:pt idx="0">
                  <c:v>Instancje z błędami negatywnymi wynikającymi z powtórzeń</c:v>
                </c:pt>
              </c:strCache>
            </c:strRef>
          </c:tx>
          <c:xVal>
            <c:numRef>
              <c:f>'ilość(ilość) 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'ilość(ilość) '!$C$26:$C$45</c:f>
              <c:numCache>
                <c:formatCode>General</c:formatCode>
                <c:ptCount val="20"/>
                <c:pt idx="12">
                  <c:v>459</c:v>
                </c:pt>
                <c:pt idx="13">
                  <c:v>471</c:v>
                </c:pt>
                <c:pt idx="14">
                  <c:v>486</c:v>
                </c:pt>
                <c:pt idx="15">
                  <c:v>486</c:v>
                </c:pt>
                <c:pt idx="16">
                  <c:v>477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'ilość(ilość) '!$D$25</c:f>
              <c:strCache>
                <c:ptCount val="1"/>
                <c:pt idx="0">
                  <c:v>Instancje z błędami pozytywnymi losowymi</c:v>
                </c:pt>
              </c:strCache>
            </c:strRef>
          </c:tx>
          <c:xVal>
            <c:numRef>
              <c:f>'ilość(ilość) 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'ilość(ilość) '!$D$26:$D$45</c:f>
              <c:numCache>
                <c:formatCode>General</c:formatCode>
                <c:ptCount val="20"/>
                <c:pt idx="5">
                  <c:v>200</c:v>
                </c:pt>
                <c:pt idx="10">
                  <c:v>291.66666666666669</c:v>
                </c:pt>
                <c:pt idx="18">
                  <c:v>395.33333333333331</c:v>
                </c:pt>
                <c:pt idx="19">
                  <c:v>499.66666666666669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'ilość(ilość) '!$E$25</c:f>
              <c:strCache>
                <c:ptCount val="1"/>
                <c:pt idx="0">
                  <c:v>Instancje z błędami pozytywnymi, przekłamania na końcach oligonukleotydów</c:v>
                </c:pt>
              </c:strCache>
            </c:strRef>
          </c:tx>
          <c:xVal>
            <c:numRef>
              <c:f>'ilość(ilość) '!$A$26:$A$45</c:f>
              <c:numCache>
                <c:formatCode>General</c:formatCode>
                <c:ptCount val="20"/>
                <c:pt idx="0">
                  <c:v>120</c:v>
                </c:pt>
                <c:pt idx="1">
                  <c:v>160</c:v>
                </c:pt>
                <c:pt idx="2">
                  <c:v>180</c:v>
                </c:pt>
                <c:pt idx="3">
                  <c:v>220</c:v>
                </c:pt>
                <c:pt idx="4">
                  <c:v>240</c:v>
                </c:pt>
                <c:pt idx="5">
                  <c:v>280</c:v>
                </c:pt>
                <c:pt idx="6">
                  <c:v>300</c:v>
                </c:pt>
                <c:pt idx="7">
                  <c:v>320</c:v>
                </c:pt>
                <c:pt idx="8">
                  <c:v>330</c:v>
                </c:pt>
                <c:pt idx="9">
                  <c:v>400</c:v>
                </c:pt>
                <c:pt idx="10">
                  <c:v>420</c:v>
                </c:pt>
                <c:pt idx="11">
                  <c:v>440</c:v>
                </c:pt>
                <c:pt idx="12">
                  <c:v>468</c:v>
                </c:pt>
                <c:pt idx="13">
                  <c:v>482</c:v>
                </c:pt>
                <c:pt idx="14">
                  <c:v>488</c:v>
                </c:pt>
                <c:pt idx="15">
                  <c:v>492</c:v>
                </c:pt>
                <c:pt idx="16">
                  <c:v>498</c:v>
                </c:pt>
                <c:pt idx="17">
                  <c:v>550</c:v>
                </c:pt>
                <c:pt idx="18">
                  <c:v>560</c:v>
                </c:pt>
                <c:pt idx="19">
                  <c:v>700</c:v>
                </c:pt>
              </c:numCache>
            </c:numRef>
          </c:xVal>
          <c:yVal>
            <c:numRef>
              <c:f>'ilość(ilość) '!$E$26:$E$45</c:f>
              <c:numCache>
                <c:formatCode>General</c:formatCode>
                <c:ptCount val="20"/>
                <c:pt idx="3">
                  <c:v>187</c:v>
                </c:pt>
                <c:pt idx="8">
                  <c:v>286.33333333333331</c:v>
                </c:pt>
                <c:pt idx="11">
                  <c:v>381</c:v>
                </c:pt>
                <c:pt idx="17">
                  <c:v>484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931008"/>
        <c:axId val="223929472"/>
      </c:scatterChart>
      <c:valAx>
        <c:axId val="223931008"/>
        <c:scaling>
          <c:orientation val="minMax"/>
          <c:max val="700"/>
          <c:min val="10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223929472"/>
        <c:crosses val="autoZero"/>
        <c:crossBetween val="midCat"/>
      </c:valAx>
      <c:valAx>
        <c:axId val="223929472"/>
        <c:scaling>
          <c:orientation val="minMax"/>
          <c:max val="510"/>
          <c:min val="10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223931008"/>
        <c:crosses val="autoZero"/>
        <c:crossBetween val="midCat"/>
      </c:valAx>
    </c:plotArea>
    <c:legend>
      <c:legendPos val="b"/>
      <c:layout/>
      <c:overlay val="0"/>
    </c:legend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3705224</xdr:colOff>
      <xdr:row>18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3705224</xdr:colOff>
      <xdr:row>19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2</xdr:col>
      <xdr:colOff>3705225</xdr:colOff>
      <xdr:row>18</xdr:row>
      <xdr:rowOff>180974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3705224</xdr:colOff>
      <xdr:row>19</xdr:row>
      <xdr:rowOff>19050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0</xdr:row>
      <xdr:rowOff>0</xdr:rowOff>
    </xdr:from>
    <xdr:to>
      <xdr:col>14</xdr:col>
      <xdr:colOff>76200</xdr:colOff>
      <xdr:row>14</xdr:row>
      <xdr:rowOff>9525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333375</xdr:colOff>
      <xdr:row>5</xdr:row>
      <xdr:rowOff>180975</xdr:rowOff>
    </xdr:from>
    <xdr:to>
      <xdr:col>14</xdr:col>
      <xdr:colOff>266700</xdr:colOff>
      <xdr:row>19</xdr:row>
      <xdr:rowOff>180975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3705224</xdr:colOff>
      <xdr:row>18</xdr:row>
      <xdr:rowOff>161924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3705224</xdr:colOff>
      <xdr:row>19</xdr:row>
      <xdr:rowOff>9524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mian " refreshedDate="42833.578855324071" createdVersion="4" refreshedVersion="4" minRefreshableVersion="3" recordCount="53">
  <cacheSource type="worksheet">
    <worksheetSource ref="A1:K54" sheet="Dane"/>
  </cacheSource>
  <cacheFields count="11">
    <cacheField name="lp" numFmtId="0">
      <sharedItems containsSemiMixedTypes="0" containsString="0" containsNumber="1" containsInteger="1" minValue="0" maxValue="52"/>
    </cacheField>
    <cacheField name="ilość nukleotydów" numFmtId="0">
      <sharedItems containsSemiMixedTypes="0" containsString="0" containsNumber="1" containsInteger="1" minValue="120" maxValue="700" count="20">
        <n v="160"/>
        <n v="120"/>
        <n v="240"/>
        <n v="180"/>
        <n v="320"/>
        <n v="400"/>
        <n v="300"/>
        <n v="498"/>
        <n v="492"/>
        <n v="488"/>
        <n v="482"/>
        <n v="468"/>
        <n v="280"/>
        <n v="420"/>
        <n v="560"/>
        <n v="700"/>
        <n v="220"/>
        <n v="330"/>
        <n v="440"/>
        <n v="550"/>
      </sharedItems>
    </cacheField>
    <cacheField name="l" numFmtId="0">
      <sharedItems containsSemiMixedTypes="0" containsString="0" containsNumber="1" containsInteger="1" minValue="10" maxValue="10"/>
    </cacheField>
    <cacheField name="długość" numFmtId="0">
      <sharedItems containsSemiMixedTypes="0" containsString="0" containsNumber="1" containsInteger="1" minValue="209" maxValue="509" count="4">
        <n v="209"/>
        <n v="309"/>
        <n v="409"/>
        <n v="509"/>
      </sharedItems>
    </cacheField>
    <cacheField name="time[ms]" numFmtId="0">
      <sharedItems containsSemiMixedTypes="0" containsString="0" containsNumber="1" containsInteger="1" minValue="132" maxValue="2470"/>
    </cacheField>
    <cacheField name="użyte oligonukleotydy (z powtórzeniami)" numFmtId="0">
      <sharedItems containsSemiMixedTypes="0" containsString="0" containsNumber="1" containsInteger="1" minValue="106" maxValue="500"/>
    </cacheField>
    <cacheField name="użyte oligonukleotydy" numFmtId="0">
      <sharedItems containsSemiMixedTypes="0" containsString="0" containsNumber="1" containsInteger="1" minValue="105" maxValue="500" count="46">
        <n v="160"/>
        <n v="120"/>
        <n v="155"/>
        <n v="105"/>
        <n v="154"/>
        <n v="107"/>
        <n v="239"/>
        <n v="167"/>
        <n v="234"/>
        <n v="168"/>
        <n v="222"/>
        <n v="164"/>
        <n v="308"/>
        <n v="218"/>
        <n v="307"/>
        <n v="232"/>
        <n v="310"/>
        <n v="397"/>
        <n v="277"/>
        <n v="373"/>
        <n v="275"/>
        <n v="378"/>
        <n v="282"/>
        <n v="477"/>
        <n v="486"/>
        <n v="471"/>
        <n v="459"/>
        <n v="200"/>
        <n v="295"/>
        <n v="280"/>
        <n v="300"/>
        <n v="400"/>
        <n v="386"/>
        <n v="500"/>
        <n v="499"/>
        <n v="171"/>
        <n v="199"/>
        <n v="191"/>
        <n v="290"/>
        <n v="278"/>
        <n v="291"/>
        <n v="380"/>
        <n v="385"/>
        <n v="489"/>
        <n v="483"/>
        <n v="480"/>
      </sharedItems>
    </cacheField>
    <cacheField name="długość wynikowa" numFmtId="0">
      <sharedItems containsSemiMixedTypes="0" containsString="0" containsNumber="1" containsInteger="1" minValue="207" maxValue="509"/>
    </cacheField>
    <cacheField name="procent użytych" numFmtId="0">
      <sharedItems containsSemiMixedTypes="0" containsString="0" containsNumber="1" containsInteger="1" minValue="66" maxValue="100"/>
    </cacheField>
    <cacheField name="skoki" numFmtId="0">
      <sharedItems containsSemiMixedTypes="0" containsString="0" containsNumber="1" containsInteger="1" minValue="0" maxValue="219"/>
    </cacheField>
    <cacheField name="typ" numFmtId="0">
      <sharedItems count="4">
        <s v="Instancje z błędami negatywnymi losowymi"/>
        <s v="Instancje z błędami negatywnymi wynikającymi z powtórzeń"/>
        <s v="Instancje z błędami pozytywnymi losowymi"/>
        <s v="Instancje z błędami pozytywnymi, przekłamania na końcach oligonukleotydó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">
  <r>
    <n v="0"/>
    <x v="0"/>
    <n v="10"/>
    <x v="0"/>
    <n v="267"/>
    <n v="160"/>
    <x v="0"/>
    <n v="207"/>
    <n v="100"/>
    <n v="40"/>
    <x v="0"/>
  </r>
  <r>
    <n v="1"/>
    <x v="1"/>
    <n v="10"/>
    <x v="0"/>
    <n v="166"/>
    <n v="120"/>
    <x v="1"/>
    <n v="207"/>
    <n v="100"/>
    <n v="80"/>
    <x v="0"/>
  </r>
  <r>
    <n v="2"/>
    <x v="0"/>
    <n v="10"/>
    <x v="0"/>
    <n v="249"/>
    <n v="155"/>
    <x v="2"/>
    <n v="209"/>
    <n v="96"/>
    <n v="45"/>
    <x v="0"/>
  </r>
  <r>
    <n v="3"/>
    <x v="1"/>
    <n v="10"/>
    <x v="0"/>
    <n v="132"/>
    <n v="106"/>
    <x v="3"/>
    <n v="209"/>
    <n v="87"/>
    <n v="94"/>
    <x v="0"/>
  </r>
  <r>
    <n v="4"/>
    <x v="0"/>
    <n v="10"/>
    <x v="0"/>
    <n v="244"/>
    <n v="156"/>
    <x v="4"/>
    <n v="209"/>
    <n v="96"/>
    <n v="44"/>
    <x v="0"/>
  </r>
  <r>
    <n v="5"/>
    <x v="1"/>
    <n v="10"/>
    <x v="0"/>
    <n v="143"/>
    <n v="113"/>
    <x v="5"/>
    <n v="209"/>
    <n v="89"/>
    <n v="87"/>
    <x v="0"/>
  </r>
  <r>
    <n v="6"/>
    <x v="2"/>
    <n v="10"/>
    <x v="1"/>
    <n v="476"/>
    <n v="239"/>
    <x v="6"/>
    <n v="309"/>
    <n v="99"/>
    <n v="61"/>
    <x v="0"/>
  </r>
  <r>
    <n v="7"/>
    <x v="3"/>
    <n v="10"/>
    <x v="1"/>
    <n v="287"/>
    <n v="170"/>
    <x v="7"/>
    <n v="309"/>
    <n v="92"/>
    <n v="130"/>
    <x v="0"/>
  </r>
  <r>
    <n v="8"/>
    <x v="2"/>
    <n v="10"/>
    <x v="1"/>
    <n v="512"/>
    <n v="238"/>
    <x v="8"/>
    <n v="309"/>
    <n v="97"/>
    <n v="62"/>
    <x v="0"/>
  </r>
  <r>
    <n v="9"/>
    <x v="3"/>
    <n v="10"/>
    <x v="1"/>
    <n v="304"/>
    <n v="172"/>
    <x v="9"/>
    <n v="309"/>
    <n v="93"/>
    <n v="128"/>
    <x v="0"/>
  </r>
  <r>
    <n v="10"/>
    <x v="2"/>
    <n v="10"/>
    <x v="1"/>
    <n v="498"/>
    <n v="232"/>
    <x v="10"/>
    <n v="309"/>
    <n v="92"/>
    <n v="68"/>
    <x v="0"/>
  </r>
  <r>
    <n v="11"/>
    <x v="3"/>
    <n v="10"/>
    <x v="1"/>
    <n v="283"/>
    <n v="170"/>
    <x v="11"/>
    <n v="309"/>
    <n v="91"/>
    <n v="130"/>
    <x v="0"/>
  </r>
  <r>
    <n v="12"/>
    <x v="4"/>
    <n v="10"/>
    <x v="2"/>
    <n v="805"/>
    <n v="310"/>
    <x v="12"/>
    <n v="406"/>
    <n v="96"/>
    <n v="90"/>
    <x v="0"/>
  </r>
  <r>
    <n v="13"/>
    <x v="2"/>
    <n v="10"/>
    <x v="2"/>
    <n v="469"/>
    <n v="227"/>
    <x v="13"/>
    <n v="409"/>
    <n v="90"/>
    <n v="173"/>
    <x v="0"/>
  </r>
  <r>
    <n v="14"/>
    <x v="4"/>
    <n v="10"/>
    <x v="2"/>
    <n v="810"/>
    <n v="311"/>
    <x v="14"/>
    <n v="409"/>
    <n v="95"/>
    <n v="89"/>
    <x v="0"/>
  </r>
  <r>
    <n v="15"/>
    <x v="2"/>
    <n v="10"/>
    <x v="2"/>
    <n v="476"/>
    <n v="232"/>
    <x v="15"/>
    <n v="408"/>
    <n v="96"/>
    <n v="168"/>
    <x v="0"/>
  </r>
  <r>
    <n v="16"/>
    <x v="4"/>
    <n v="10"/>
    <x v="2"/>
    <n v="784"/>
    <n v="310"/>
    <x v="16"/>
    <n v="409"/>
    <n v="96"/>
    <n v="90"/>
    <x v="0"/>
  </r>
  <r>
    <n v="17"/>
    <x v="2"/>
    <n v="10"/>
    <x v="2"/>
    <n v="476"/>
    <n v="224"/>
    <x v="10"/>
    <n v="409"/>
    <n v="92"/>
    <n v="176"/>
    <x v="0"/>
  </r>
  <r>
    <n v="18"/>
    <x v="5"/>
    <n v="10"/>
    <x v="3"/>
    <n v="1241"/>
    <n v="397"/>
    <x v="17"/>
    <n v="509"/>
    <n v="99"/>
    <n v="103"/>
    <x v="0"/>
  </r>
  <r>
    <n v="19"/>
    <x v="6"/>
    <n v="10"/>
    <x v="3"/>
    <n v="683"/>
    <n v="281"/>
    <x v="18"/>
    <n v="507"/>
    <n v="92"/>
    <n v="219"/>
    <x v="0"/>
  </r>
  <r>
    <n v="20"/>
    <x v="5"/>
    <n v="10"/>
    <x v="3"/>
    <n v="1148"/>
    <n v="375"/>
    <x v="19"/>
    <n v="509"/>
    <n v="93"/>
    <n v="125"/>
    <x v="0"/>
  </r>
  <r>
    <n v="21"/>
    <x v="6"/>
    <n v="10"/>
    <x v="3"/>
    <n v="710"/>
    <n v="282"/>
    <x v="20"/>
    <n v="509"/>
    <n v="91"/>
    <n v="218"/>
    <x v="0"/>
  </r>
  <r>
    <n v="22"/>
    <x v="5"/>
    <n v="10"/>
    <x v="3"/>
    <n v="1183"/>
    <n v="385"/>
    <x v="21"/>
    <n v="509"/>
    <n v="94"/>
    <n v="115"/>
    <x v="0"/>
  </r>
  <r>
    <n v="23"/>
    <x v="6"/>
    <n v="10"/>
    <x v="3"/>
    <n v="689"/>
    <n v="282"/>
    <x v="22"/>
    <n v="504"/>
    <n v="94"/>
    <n v="218"/>
    <x v="0"/>
  </r>
  <r>
    <n v="24"/>
    <x v="7"/>
    <n v="10"/>
    <x v="3"/>
    <n v="1913"/>
    <n v="487"/>
    <x v="23"/>
    <n v="509"/>
    <n v="95"/>
    <n v="13"/>
    <x v="1"/>
  </r>
  <r>
    <n v="25"/>
    <x v="8"/>
    <n v="10"/>
    <x v="3"/>
    <n v="1828"/>
    <n v="492"/>
    <x v="24"/>
    <n v="509"/>
    <n v="98"/>
    <n v="8"/>
    <x v="1"/>
  </r>
  <r>
    <n v="26"/>
    <x v="9"/>
    <n v="10"/>
    <x v="3"/>
    <n v="1795"/>
    <n v="488"/>
    <x v="24"/>
    <n v="509"/>
    <n v="99"/>
    <n v="12"/>
    <x v="1"/>
  </r>
  <r>
    <n v="27"/>
    <x v="10"/>
    <n v="10"/>
    <x v="3"/>
    <n v="1775"/>
    <n v="478"/>
    <x v="25"/>
    <n v="509"/>
    <n v="97"/>
    <n v="22"/>
    <x v="1"/>
  </r>
  <r>
    <n v="28"/>
    <x v="11"/>
    <n v="10"/>
    <x v="3"/>
    <n v="1646"/>
    <n v="464"/>
    <x v="26"/>
    <n v="509"/>
    <n v="98"/>
    <n v="36"/>
    <x v="1"/>
  </r>
  <r>
    <n v="29"/>
    <x v="12"/>
    <n v="10"/>
    <x v="0"/>
    <n v="445"/>
    <n v="200"/>
    <x v="27"/>
    <n v="209"/>
    <n v="71"/>
    <n v="0"/>
    <x v="2"/>
  </r>
  <r>
    <n v="30"/>
    <x v="12"/>
    <n v="10"/>
    <x v="0"/>
    <n v="434"/>
    <n v="200"/>
    <x v="27"/>
    <n v="209"/>
    <n v="71"/>
    <n v="0"/>
    <x v="2"/>
  </r>
  <r>
    <n v="31"/>
    <x v="12"/>
    <n v="10"/>
    <x v="0"/>
    <n v="428"/>
    <n v="200"/>
    <x v="27"/>
    <n v="209"/>
    <n v="71"/>
    <n v="0"/>
    <x v="2"/>
  </r>
  <r>
    <n v="32"/>
    <x v="13"/>
    <n v="10"/>
    <x v="1"/>
    <n v="923"/>
    <n v="295"/>
    <x v="28"/>
    <n v="309"/>
    <n v="70"/>
    <n v="5"/>
    <x v="2"/>
  </r>
  <r>
    <n v="33"/>
    <x v="13"/>
    <n v="10"/>
    <x v="1"/>
    <n v="896"/>
    <n v="281"/>
    <x v="29"/>
    <n v="309"/>
    <n v="66"/>
    <n v="19"/>
    <x v="2"/>
  </r>
  <r>
    <n v="34"/>
    <x v="13"/>
    <n v="10"/>
    <x v="1"/>
    <n v="886"/>
    <n v="300"/>
    <x v="30"/>
    <n v="309"/>
    <n v="71"/>
    <n v="0"/>
    <x v="2"/>
  </r>
  <r>
    <n v="35"/>
    <x v="14"/>
    <n v="10"/>
    <x v="2"/>
    <n v="1515"/>
    <n v="400"/>
    <x v="31"/>
    <n v="409"/>
    <n v="71"/>
    <n v="0"/>
    <x v="2"/>
  </r>
  <r>
    <n v="36"/>
    <x v="14"/>
    <n v="10"/>
    <x v="2"/>
    <n v="1557"/>
    <n v="400"/>
    <x v="31"/>
    <n v="409"/>
    <n v="71"/>
    <n v="0"/>
    <x v="2"/>
  </r>
  <r>
    <n v="37"/>
    <x v="14"/>
    <n v="10"/>
    <x v="2"/>
    <n v="1530"/>
    <n v="386"/>
    <x v="32"/>
    <n v="409"/>
    <n v="68"/>
    <n v="14"/>
    <x v="2"/>
  </r>
  <r>
    <n v="38"/>
    <x v="15"/>
    <n v="10"/>
    <x v="3"/>
    <n v="2470"/>
    <n v="500"/>
    <x v="33"/>
    <n v="509"/>
    <n v="71"/>
    <n v="0"/>
    <x v="2"/>
  </r>
  <r>
    <n v="39"/>
    <x v="15"/>
    <n v="10"/>
    <x v="3"/>
    <n v="2461"/>
    <n v="500"/>
    <x v="33"/>
    <n v="509"/>
    <n v="71"/>
    <n v="0"/>
    <x v="2"/>
  </r>
  <r>
    <n v="40"/>
    <x v="15"/>
    <n v="10"/>
    <x v="3"/>
    <n v="2402"/>
    <n v="499"/>
    <x v="34"/>
    <n v="509"/>
    <n v="71"/>
    <n v="1"/>
    <x v="2"/>
  </r>
  <r>
    <n v="41"/>
    <x v="16"/>
    <n v="10"/>
    <x v="0"/>
    <n v="350"/>
    <n v="178"/>
    <x v="35"/>
    <n v="209"/>
    <n v="77"/>
    <n v="22"/>
    <x v="3"/>
  </r>
  <r>
    <n v="42"/>
    <x v="16"/>
    <n v="10"/>
    <x v="0"/>
    <n v="389"/>
    <n v="199"/>
    <x v="36"/>
    <n v="209"/>
    <n v="90"/>
    <n v="1"/>
    <x v="3"/>
  </r>
  <r>
    <n v="43"/>
    <x v="16"/>
    <n v="10"/>
    <x v="0"/>
    <n v="391"/>
    <n v="194"/>
    <x v="37"/>
    <n v="209"/>
    <n v="86"/>
    <n v="6"/>
    <x v="3"/>
  </r>
  <r>
    <n v="44"/>
    <x v="17"/>
    <n v="10"/>
    <x v="1"/>
    <n v="784"/>
    <n v="292"/>
    <x v="38"/>
    <n v="309"/>
    <n v="87"/>
    <n v="8"/>
    <x v="3"/>
  </r>
  <r>
    <n v="45"/>
    <x v="17"/>
    <n v="10"/>
    <x v="1"/>
    <n v="753"/>
    <n v="286"/>
    <x v="39"/>
    <n v="309"/>
    <n v="84"/>
    <n v="14"/>
    <x v="3"/>
  </r>
  <r>
    <n v="46"/>
    <x v="17"/>
    <n v="10"/>
    <x v="1"/>
    <n v="792"/>
    <n v="291"/>
    <x v="40"/>
    <n v="309"/>
    <n v="88"/>
    <n v="9"/>
    <x v="3"/>
  </r>
  <r>
    <n v="47"/>
    <x v="18"/>
    <n v="10"/>
    <x v="2"/>
    <n v="1280"/>
    <n v="381"/>
    <x v="41"/>
    <n v="407"/>
    <n v="86"/>
    <n v="19"/>
    <x v="3"/>
  </r>
  <r>
    <n v="48"/>
    <x v="18"/>
    <n v="10"/>
    <x v="2"/>
    <n v="1333"/>
    <n v="385"/>
    <x v="42"/>
    <n v="409"/>
    <n v="87"/>
    <n v="15"/>
    <x v="3"/>
  </r>
  <r>
    <n v="49"/>
    <x v="18"/>
    <n v="10"/>
    <x v="2"/>
    <n v="1237"/>
    <n v="382"/>
    <x v="21"/>
    <n v="409"/>
    <n v="85"/>
    <n v="18"/>
    <x v="3"/>
  </r>
  <r>
    <n v="50"/>
    <x v="19"/>
    <n v="10"/>
    <x v="3"/>
    <n v="1990"/>
    <n v="489"/>
    <x v="43"/>
    <n v="509"/>
    <n v="88"/>
    <n v="11"/>
    <x v="3"/>
  </r>
  <r>
    <n v="51"/>
    <x v="19"/>
    <n v="10"/>
    <x v="3"/>
    <n v="2076"/>
    <n v="483"/>
    <x v="44"/>
    <n v="506"/>
    <n v="87"/>
    <n v="17"/>
    <x v="3"/>
  </r>
  <r>
    <n v="52"/>
    <x v="19"/>
    <n v="10"/>
    <x v="3"/>
    <n v="1898"/>
    <n v="485"/>
    <x v="45"/>
    <n v="509"/>
    <n v="87"/>
    <n v="1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2" cacheId="8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1:F7" firstHeaderRow="1" firstDataRow="2" firstDataCol="1"/>
  <pivotFields count="11">
    <pivotField showAll="0"/>
    <pivotField showAll="0">
      <items count="21">
        <item x="1"/>
        <item x="0"/>
        <item x="3"/>
        <item x="16"/>
        <item x="2"/>
        <item x="12"/>
        <item x="6"/>
        <item x="4"/>
        <item x="17"/>
        <item x="5"/>
        <item x="13"/>
        <item x="18"/>
        <item x="11"/>
        <item x="10"/>
        <item x="9"/>
        <item x="8"/>
        <item x="7"/>
        <item x="19"/>
        <item x="14"/>
        <item x="15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>
      <items count="47">
        <item x="3"/>
        <item x="5"/>
        <item x="1"/>
        <item x="4"/>
        <item x="2"/>
        <item x="0"/>
        <item x="11"/>
        <item x="7"/>
        <item x="9"/>
        <item x="35"/>
        <item x="37"/>
        <item x="36"/>
        <item x="27"/>
        <item x="13"/>
        <item x="10"/>
        <item x="15"/>
        <item x="8"/>
        <item x="6"/>
        <item x="20"/>
        <item x="18"/>
        <item x="39"/>
        <item x="29"/>
        <item x="22"/>
        <item x="38"/>
        <item x="40"/>
        <item x="28"/>
        <item x="30"/>
        <item x="14"/>
        <item x="12"/>
        <item x="16"/>
        <item x="19"/>
        <item x="21"/>
        <item x="41"/>
        <item x="42"/>
        <item x="32"/>
        <item x="17"/>
        <item x="31"/>
        <item x="26"/>
        <item x="25"/>
        <item x="23"/>
        <item x="45"/>
        <item x="44"/>
        <item x="24"/>
        <item x="43"/>
        <item x="34"/>
        <item x="33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Średnia z time[ms]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3" cacheId="8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1:F23" firstHeaderRow="1" firstDataRow="2" firstDataCol="1"/>
  <pivotFields count="11">
    <pivotField showAll="0"/>
    <pivotField axis="axisRow" showAll="0">
      <items count="21">
        <item x="1"/>
        <item x="0"/>
        <item x="3"/>
        <item x="16"/>
        <item x="2"/>
        <item x="12"/>
        <item x="6"/>
        <item x="4"/>
        <item x="17"/>
        <item x="5"/>
        <item x="13"/>
        <item x="18"/>
        <item x="11"/>
        <item x="10"/>
        <item x="9"/>
        <item x="8"/>
        <item x="7"/>
        <item x="19"/>
        <item x="14"/>
        <item x="15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>
      <items count="47">
        <item x="3"/>
        <item x="5"/>
        <item x="1"/>
        <item x="4"/>
        <item x="2"/>
        <item x="0"/>
        <item x="11"/>
        <item x="7"/>
        <item x="9"/>
        <item x="35"/>
        <item x="37"/>
        <item x="36"/>
        <item x="27"/>
        <item x="13"/>
        <item x="10"/>
        <item x="15"/>
        <item x="8"/>
        <item x="6"/>
        <item x="20"/>
        <item x="18"/>
        <item x="39"/>
        <item x="29"/>
        <item x="22"/>
        <item x="38"/>
        <item x="40"/>
        <item x="28"/>
        <item x="30"/>
        <item x="14"/>
        <item x="12"/>
        <item x="16"/>
        <item x="19"/>
        <item x="21"/>
        <item x="41"/>
        <item x="42"/>
        <item x="32"/>
        <item x="17"/>
        <item x="31"/>
        <item x="26"/>
        <item x="25"/>
        <item x="23"/>
        <item x="45"/>
        <item x="44"/>
        <item x="24"/>
        <item x="43"/>
        <item x="34"/>
        <item x="33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Średnia z time[ms]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4" cacheId="8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1:F7" firstHeaderRow="1" firstDataRow="2" firstDataCol="1"/>
  <pivotFields count="11">
    <pivotField showAll="0"/>
    <pivotField showAll="0">
      <items count="21">
        <item x="1"/>
        <item x="0"/>
        <item x="3"/>
        <item x="16"/>
        <item x="2"/>
        <item x="12"/>
        <item x="6"/>
        <item x="4"/>
        <item x="17"/>
        <item x="5"/>
        <item x="13"/>
        <item x="18"/>
        <item x="11"/>
        <item x="10"/>
        <item x="9"/>
        <item x="8"/>
        <item x="7"/>
        <item x="19"/>
        <item x="14"/>
        <item x="15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47">
        <item x="3"/>
        <item x="5"/>
        <item x="1"/>
        <item x="4"/>
        <item x="2"/>
        <item x="0"/>
        <item x="11"/>
        <item x="7"/>
        <item x="9"/>
        <item x="35"/>
        <item x="37"/>
        <item x="36"/>
        <item x="27"/>
        <item x="13"/>
        <item x="10"/>
        <item x="15"/>
        <item x="8"/>
        <item x="6"/>
        <item x="20"/>
        <item x="18"/>
        <item x="39"/>
        <item x="29"/>
        <item x="22"/>
        <item x="38"/>
        <item x="40"/>
        <item x="28"/>
        <item x="30"/>
        <item x="14"/>
        <item x="12"/>
        <item x="16"/>
        <item x="19"/>
        <item x="21"/>
        <item x="41"/>
        <item x="42"/>
        <item x="32"/>
        <item x="17"/>
        <item x="31"/>
        <item x="26"/>
        <item x="25"/>
        <item x="23"/>
        <item x="45"/>
        <item x="44"/>
        <item x="24"/>
        <item x="43"/>
        <item x="34"/>
        <item x="33"/>
        <item t="default"/>
      </items>
    </pivotField>
    <pivotField dataField="1"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Średnia z długość wynikowa" fld="7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przestawna5" cacheId="8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1:F23" firstHeaderRow="1" firstDataRow="2" firstDataCol="1"/>
  <pivotFields count="11">
    <pivotField showAll="0"/>
    <pivotField axis="axisRow" showAll="0">
      <items count="21">
        <item x="1"/>
        <item x="0"/>
        <item x="3"/>
        <item x="16"/>
        <item x="2"/>
        <item x="12"/>
        <item x="6"/>
        <item x="4"/>
        <item x="17"/>
        <item x="5"/>
        <item x="13"/>
        <item x="18"/>
        <item x="11"/>
        <item x="10"/>
        <item x="9"/>
        <item x="8"/>
        <item x="7"/>
        <item x="19"/>
        <item x="14"/>
        <item x="15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47">
        <item x="3"/>
        <item x="5"/>
        <item x="1"/>
        <item x="4"/>
        <item x="2"/>
        <item x="0"/>
        <item x="11"/>
        <item x="7"/>
        <item x="9"/>
        <item x="35"/>
        <item x="37"/>
        <item x="36"/>
        <item x="27"/>
        <item x="13"/>
        <item x="10"/>
        <item x="15"/>
        <item x="8"/>
        <item x="6"/>
        <item x="20"/>
        <item x="18"/>
        <item x="39"/>
        <item x="29"/>
        <item x="22"/>
        <item x="38"/>
        <item x="40"/>
        <item x="28"/>
        <item x="30"/>
        <item x="14"/>
        <item x="12"/>
        <item x="16"/>
        <item x="19"/>
        <item x="21"/>
        <item x="41"/>
        <item x="42"/>
        <item x="32"/>
        <item x="17"/>
        <item x="31"/>
        <item x="26"/>
        <item x="25"/>
        <item x="23"/>
        <item x="45"/>
        <item x="44"/>
        <item x="24"/>
        <item x="43"/>
        <item x="34"/>
        <item x="33"/>
        <item t="default"/>
      </items>
    </pivotField>
    <pivotField dataField="1"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Średnia z długość wynikowa" fld="7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przestawna6" cacheId="8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1:B6" firstHeaderRow="1" firstDataRow="1" firstDataCol="1"/>
  <pivotFields count="11">
    <pivotField showAll="0"/>
    <pivotField showAll="0">
      <items count="21">
        <item x="1"/>
        <item x="0"/>
        <item x="3"/>
        <item x="16"/>
        <item x="2"/>
        <item x="12"/>
        <item x="6"/>
        <item x="4"/>
        <item x="17"/>
        <item x="5"/>
        <item x="13"/>
        <item x="18"/>
        <item x="11"/>
        <item x="10"/>
        <item x="9"/>
        <item x="8"/>
        <item x="7"/>
        <item x="19"/>
        <item x="14"/>
        <item x="15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>
      <items count="47">
        <item x="3"/>
        <item x="5"/>
        <item x="1"/>
        <item x="4"/>
        <item x="2"/>
        <item x="0"/>
        <item x="11"/>
        <item x="7"/>
        <item x="9"/>
        <item x="35"/>
        <item x="37"/>
        <item x="36"/>
        <item x="27"/>
        <item x="13"/>
        <item x="10"/>
        <item x="15"/>
        <item x="8"/>
        <item x="6"/>
        <item x="20"/>
        <item x="18"/>
        <item x="39"/>
        <item x="29"/>
        <item x="22"/>
        <item x="38"/>
        <item x="40"/>
        <item x="28"/>
        <item x="30"/>
        <item x="14"/>
        <item x="12"/>
        <item x="16"/>
        <item x="19"/>
        <item x="21"/>
        <item x="41"/>
        <item x="42"/>
        <item x="32"/>
        <item x="17"/>
        <item x="31"/>
        <item x="26"/>
        <item x="25"/>
        <item x="23"/>
        <item x="45"/>
        <item x="44"/>
        <item x="24"/>
        <item x="43"/>
        <item x="34"/>
        <item x="33"/>
        <item t="default"/>
      </items>
    </pivotField>
    <pivotField dataField="1" showAll="0"/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Średnia z długość wynikowa" fld="7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przestawna7" cacheId="8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1:B6" firstHeaderRow="1" firstDataRow="1" firstDataCol="1"/>
  <pivotFields count="11">
    <pivotField showAll="0"/>
    <pivotField showAll="0">
      <items count="21">
        <item x="1"/>
        <item x="0"/>
        <item x="3"/>
        <item x="16"/>
        <item x="2"/>
        <item x="12"/>
        <item x="6"/>
        <item x="4"/>
        <item x="17"/>
        <item x="5"/>
        <item x="13"/>
        <item x="18"/>
        <item x="11"/>
        <item x="10"/>
        <item x="9"/>
        <item x="8"/>
        <item x="7"/>
        <item x="19"/>
        <item x="14"/>
        <item x="15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>
      <items count="47">
        <item x="3"/>
        <item x="5"/>
        <item x="1"/>
        <item x="4"/>
        <item x="2"/>
        <item x="0"/>
        <item x="11"/>
        <item x="7"/>
        <item x="9"/>
        <item x="35"/>
        <item x="37"/>
        <item x="36"/>
        <item x="27"/>
        <item x="13"/>
        <item x="10"/>
        <item x="15"/>
        <item x="8"/>
        <item x="6"/>
        <item x="20"/>
        <item x="18"/>
        <item x="39"/>
        <item x="29"/>
        <item x="22"/>
        <item x="38"/>
        <item x="40"/>
        <item x="28"/>
        <item x="30"/>
        <item x="14"/>
        <item x="12"/>
        <item x="16"/>
        <item x="19"/>
        <item x="21"/>
        <item x="41"/>
        <item x="42"/>
        <item x="32"/>
        <item x="17"/>
        <item x="31"/>
        <item x="26"/>
        <item x="25"/>
        <item x="23"/>
        <item x="45"/>
        <item x="44"/>
        <item x="24"/>
        <item x="43"/>
        <item x="34"/>
        <item x="33"/>
        <item t="default"/>
      </items>
    </pivotField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Średnia z time[ms]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przestawna8" cacheId="8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1:F7" firstHeaderRow="1" firstDataRow="2" firstDataCol="1"/>
  <pivotFields count="11">
    <pivotField showAll="0"/>
    <pivotField showAll="0">
      <items count="21">
        <item x="1"/>
        <item x="0"/>
        <item x="3"/>
        <item x="16"/>
        <item x="2"/>
        <item x="12"/>
        <item x="6"/>
        <item x="4"/>
        <item x="17"/>
        <item x="5"/>
        <item x="13"/>
        <item x="18"/>
        <item x="11"/>
        <item x="10"/>
        <item x="9"/>
        <item x="8"/>
        <item x="7"/>
        <item x="19"/>
        <item x="14"/>
        <item x="15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>
      <items count="47">
        <item x="3"/>
        <item x="5"/>
        <item x="1"/>
        <item x="4"/>
        <item x="2"/>
        <item x="0"/>
        <item x="11"/>
        <item x="7"/>
        <item x="9"/>
        <item x="35"/>
        <item x="37"/>
        <item x="36"/>
        <item x="27"/>
        <item x="13"/>
        <item x="10"/>
        <item x="15"/>
        <item x="8"/>
        <item x="6"/>
        <item x="20"/>
        <item x="18"/>
        <item x="39"/>
        <item x="29"/>
        <item x="22"/>
        <item x="38"/>
        <item x="40"/>
        <item x="28"/>
        <item x="30"/>
        <item x="14"/>
        <item x="12"/>
        <item x="16"/>
        <item x="19"/>
        <item x="21"/>
        <item x="41"/>
        <item x="42"/>
        <item x="32"/>
        <item x="17"/>
        <item x="31"/>
        <item x="26"/>
        <item x="25"/>
        <item x="23"/>
        <item x="45"/>
        <item x="44"/>
        <item x="24"/>
        <item x="43"/>
        <item x="34"/>
        <item x="33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Średnia z użyte oligonukleotydy" fld="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ela przestawna9" cacheId="8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A1:F23" firstHeaderRow="1" firstDataRow="2" firstDataCol="1"/>
  <pivotFields count="11">
    <pivotField showAll="0"/>
    <pivotField axis="axisRow" showAll="0">
      <items count="21">
        <item x="1"/>
        <item x="0"/>
        <item x="3"/>
        <item x="16"/>
        <item x="2"/>
        <item x="12"/>
        <item x="6"/>
        <item x="4"/>
        <item x="17"/>
        <item x="5"/>
        <item x="13"/>
        <item x="18"/>
        <item x="11"/>
        <item x="10"/>
        <item x="9"/>
        <item x="8"/>
        <item x="7"/>
        <item x="19"/>
        <item x="14"/>
        <item x="15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>
      <items count="47">
        <item x="3"/>
        <item x="5"/>
        <item x="1"/>
        <item x="4"/>
        <item x="2"/>
        <item x="0"/>
        <item x="11"/>
        <item x="7"/>
        <item x="9"/>
        <item x="35"/>
        <item x="37"/>
        <item x="36"/>
        <item x="27"/>
        <item x="13"/>
        <item x="10"/>
        <item x="15"/>
        <item x="8"/>
        <item x="6"/>
        <item x="20"/>
        <item x="18"/>
        <item x="39"/>
        <item x="29"/>
        <item x="22"/>
        <item x="38"/>
        <item x="40"/>
        <item x="28"/>
        <item x="30"/>
        <item x="14"/>
        <item x="12"/>
        <item x="16"/>
        <item x="19"/>
        <item x="21"/>
        <item x="41"/>
        <item x="42"/>
        <item x="32"/>
        <item x="17"/>
        <item x="31"/>
        <item x="26"/>
        <item x="25"/>
        <item x="23"/>
        <item x="45"/>
        <item x="44"/>
        <item x="24"/>
        <item x="43"/>
        <item x="34"/>
        <item x="33"/>
        <item t="default"/>
      </items>
    </pivotField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Średnia z użyte oligonukleotydy" fld="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wynik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A31" workbookViewId="0">
      <selection activeCell="R31" sqref="R31:R54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3" bestFit="1" customWidth="1"/>
    <col min="4" max="4" width="7.7109375" bestFit="1" customWidth="1"/>
    <col min="6" max="6" width="7.28515625" customWidth="1"/>
    <col min="7" max="7" width="6" customWidth="1"/>
    <col min="8" max="8" width="17.42578125" bestFit="1" customWidth="1"/>
    <col min="9" max="9" width="15.140625" bestFit="1" customWidth="1"/>
    <col min="10" max="10" width="5.5703125" bestFit="1" customWidth="1"/>
    <col min="17" max="17" width="9.855468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8" x14ac:dyDescent="0.25">
      <c r="A2">
        <v>0</v>
      </c>
      <c r="B2">
        <v>160</v>
      </c>
      <c r="C2">
        <v>10</v>
      </c>
      <c r="D2">
        <v>209</v>
      </c>
      <c r="E2">
        <v>267</v>
      </c>
      <c r="F2">
        <v>160</v>
      </c>
      <c r="G2">
        <v>160</v>
      </c>
      <c r="H2">
        <v>207</v>
      </c>
      <c r="I2">
        <v>100</v>
      </c>
      <c r="J2">
        <v>40</v>
      </c>
      <c r="K2" t="s">
        <v>11</v>
      </c>
      <c r="P2">
        <f>ROUNDDOWN(D2,-2)</f>
        <v>200</v>
      </c>
      <c r="Q2">
        <f>ABS(B2-P2)</f>
        <v>40</v>
      </c>
      <c r="R2">
        <f>J2/Q2</f>
        <v>1</v>
      </c>
    </row>
    <row r="3" spans="1:18" x14ac:dyDescent="0.25">
      <c r="A3">
        <v>1</v>
      </c>
      <c r="B3">
        <v>120</v>
      </c>
      <c r="C3">
        <v>10</v>
      </c>
      <c r="D3">
        <v>209</v>
      </c>
      <c r="E3">
        <v>166</v>
      </c>
      <c r="F3">
        <v>120</v>
      </c>
      <c r="G3">
        <v>120</v>
      </c>
      <c r="H3">
        <v>207</v>
      </c>
      <c r="I3">
        <v>100</v>
      </c>
      <c r="J3">
        <v>80</v>
      </c>
      <c r="K3" t="s">
        <v>11</v>
      </c>
      <c r="P3">
        <f t="shared" ref="P3:P54" si="0">ROUNDDOWN(D3,-2)</f>
        <v>200</v>
      </c>
      <c r="Q3">
        <f t="shared" ref="Q3:Q54" si="1">ABS(B3-P3)</f>
        <v>80</v>
      </c>
      <c r="R3">
        <f t="shared" ref="R3:R54" si="2">J3/Q3</f>
        <v>1</v>
      </c>
    </row>
    <row r="4" spans="1:18" x14ac:dyDescent="0.25">
      <c r="A4">
        <v>2</v>
      </c>
      <c r="B4">
        <v>160</v>
      </c>
      <c r="C4">
        <v>10</v>
      </c>
      <c r="D4">
        <v>209</v>
      </c>
      <c r="E4">
        <v>249</v>
      </c>
      <c r="F4">
        <v>155</v>
      </c>
      <c r="G4">
        <v>155</v>
      </c>
      <c r="H4">
        <v>209</v>
      </c>
      <c r="I4">
        <v>96</v>
      </c>
      <c r="J4">
        <v>45</v>
      </c>
      <c r="K4" t="s">
        <v>11</v>
      </c>
      <c r="P4">
        <f t="shared" si="0"/>
        <v>200</v>
      </c>
      <c r="Q4">
        <f t="shared" si="1"/>
        <v>40</v>
      </c>
      <c r="R4">
        <f t="shared" si="2"/>
        <v>1.125</v>
      </c>
    </row>
    <row r="5" spans="1:18" x14ac:dyDescent="0.25">
      <c r="A5">
        <v>3</v>
      </c>
      <c r="B5">
        <v>120</v>
      </c>
      <c r="C5">
        <v>10</v>
      </c>
      <c r="D5">
        <v>209</v>
      </c>
      <c r="E5">
        <v>132</v>
      </c>
      <c r="F5">
        <v>106</v>
      </c>
      <c r="G5">
        <v>105</v>
      </c>
      <c r="H5">
        <v>209</v>
      </c>
      <c r="I5">
        <v>87</v>
      </c>
      <c r="J5">
        <v>94</v>
      </c>
      <c r="K5" t="s">
        <v>11</v>
      </c>
      <c r="P5">
        <f t="shared" si="0"/>
        <v>200</v>
      </c>
      <c r="Q5">
        <f t="shared" si="1"/>
        <v>80</v>
      </c>
      <c r="R5">
        <f t="shared" si="2"/>
        <v>1.175</v>
      </c>
    </row>
    <row r="6" spans="1:18" x14ac:dyDescent="0.25">
      <c r="A6">
        <v>4</v>
      </c>
      <c r="B6">
        <v>160</v>
      </c>
      <c r="C6">
        <v>10</v>
      </c>
      <c r="D6">
        <v>209</v>
      </c>
      <c r="E6">
        <v>244</v>
      </c>
      <c r="F6">
        <v>156</v>
      </c>
      <c r="G6">
        <v>154</v>
      </c>
      <c r="H6">
        <v>209</v>
      </c>
      <c r="I6">
        <v>96</v>
      </c>
      <c r="J6">
        <v>44</v>
      </c>
      <c r="K6" t="s">
        <v>11</v>
      </c>
      <c r="P6">
        <f t="shared" si="0"/>
        <v>200</v>
      </c>
      <c r="Q6">
        <f t="shared" si="1"/>
        <v>40</v>
      </c>
      <c r="R6">
        <f t="shared" si="2"/>
        <v>1.1000000000000001</v>
      </c>
    </row>
    <row r="7" spans="1:18" x14ac:dyDescent="0.25">
      <c r="A7">
        <v>5</v>
      </c>
      <c r="B7">
        <v>120</v>
      </c>
      <c r="C7">
        <v>10</v>
      </c>
      <c r="D7">
        <v>209</v>
      </c>
      <c r="E7">
        <v>143</v>
      </c>
      <c r="F7">
        <v>113</v>
      </c>
      <c r="G7">
        <v>107</v>
      </c>
      <c r="H7">
        <v>209</v>
      </c>
      <c r="I7">
        <v>89</v>
      </c>
      <c r="J7">
        <v>87</v>
      </c>
      <c r="K7" t="s">
        <v>11</v>
      </c>
      <c r="P7">
        <f t="shared" si="0"/>
        <v>200</v>
      </c>
      <c r="Q7">
        <f t="shared" si="1"/>
        <v>80</v>
      </c>
      <c r="R7">
        <f t="shared" si="2"/>
        <v>1.0874999999999999</v>
      </c>
    </row>
    <row r="8" spans="1:18" x14ac:dyDescent="0.25">
      <c r="A8">
        <v>6</v>
      </c>
      <c r="B8">
        <v>240</v>
      </c>
      <c r="C8">
        <v>10</v>
      </c>
      <c r="D8">
        <v>309</v>
      </c>
      <c r="E8">
        <v>476</v>
      </c>
      <c r="F8">
        <v>239</v>
      </c>
      <c r="G8">
        <v>239</v>
      </c>
      <c r="H8">
        <v>309</v>
      </c>
      <c r="I8">
        <v>99</v>
      </c>
      <c r="J8">
        <v>61</v>
      </c>
      <c r="K8" t="s">
        <v>11</v>
      </c>
      <c r="P8">
        <f t="shared" si="0"/>
        <v>300</v>
      </c>
      <c r="Q8">
        <f t="shared" si="1"/>
        <v>60</v>
      </c>
      <c r="R8">
        <f t="shared" si="2"/>
        <v>1.0166666666666666</v>
      </c>
    </row>
    <row r="9" spans="1:18" x14ac:dyDescent="0.25">
      <c r="A9">
        <v>7</v>
      </c>
      <c r="B9">
        <v>180</v>
      </c>
      <c r="C9">
        <v>10</v>
      </c>
      <c r="D9">
        <v>309</v>
      </c>
      <c r="E9">
        <v>287</v>
      </c>
      <c r="F9">
        <v>170</v>
      </c>
      <c r="G9">
        <v>167</v>
      </c>
      <c r="H9">
        <v>309</v>
      </c>
      <c r="I9">
        <v>92</v>
      </c>
      <c r="J9">
        <v>130</v>
      </c>
      <c r="K9" t="s">
        <v>11</v>
      </c>
      <c r="P9">
        <f t="shared" si="0"/>
        <v>300</v>
      </c>
      <c r="Q9">
        <f t="shared" si="1"/>
        <v>120</v>
      </c>
      <c r="R9">
        <f t="shared" si="2"/>
        <v>1.0833333333333333</v>
      </c>
    </row>
    <row r="10" spans="1:18" x14ac:dyDescent="0.25">
      <c r="A10">
        <v>8</v>
      </c>
      <c r="B10">
        <v>240</v>
      </c>
      <c r="C10">
        <v>10</v>
      </c>
      <c r="D10">
        <v>309</v>
      </c>
      <c r="E10">
        <v>512</v>
      </c>
      <c r="F10">
        <v>238</v>
      </c>
      <c r="G10">
        <v>234</v>
      </c>
      <c r="H10">
        <v>309</v>
      </c>
      <c r="I10">
        <v>97</v>
      </c>
      <c r="J10">
        <v>62</v>
      </c>
      <c r="K10" t="s">
        <v>11</v>
      </c>
      <c r="P10">
        <f t="shared" si="0"/>
        <v>300</v>
      </c>
      <c r="Q10">
        <f t="shared" si="1"/>
        <v>60</v>
      </c>
      <c r="R10">
        <f t="shared" si="2"/>
        <v>1.0333333333333334</v>
      </c>
    </row>
    <row r="11" spans="1:18" x14ac:dyDescent="0.25">
      <c r="A11">
        <v>9</v>
      </c>
      <c r="B11">
        <v>180</v>
      </c>
      <c r="C11">
        <v>10</v>
      </c>
      <c r="D11">
        <v>309</v>
      </c>
      <c r="E11">
        <v>304</v>
      </c>
      <c r="F11">
        <v>172</v>
      </c>
      <c r="G11">
        <v>168</v>
      </c>
      <c r="H11">
        <v>309</v>
      </c>
      <c r="I11">
        <v>93</v>
      </c>
      <c r="J11">
        <v>128</v>
      </c>
      <c r="K11" t="s">
        <v>11</v>
      </c>
      <c r="P11">
        <f t="shared" si="0"/>
        <v>300</v>
      </c>
      <c r="Q11">
        <f t="shared" si="1"/>
        <v>120</v>
      </c>
      <c r="R11">
        <f t="shared" si="2"/>
        <v>1.0666666666666667</v>
      </c>
    </row>
    <row r="12" spans="1:18" x14ac:dyDescent="0.25">
      <c r="A12">
        <v>10</v>
      </c>
      <c r="B12">
        <v>240</v>
      </c>
      <c r="C12">
        <v>10</v>
      </c>
      <c r="D12">
        <v>309</v>
      </c>
      <c r="E12">
        <v>498</v>
      </c>
      <c r="F12">
        <v>232</v>
      </c>
      <c r="G12">
        <v>222</v>
      </c>
      <c r="H12">
        <v>309</v>
      </c>
      <c r="I12">
        <v>92</v>
      </c>
      <c r="J12">
        <v>68</v>
      </c>
      <c r="K12" t="s">
        <v>11</v>
      </c>
      <c r="P12">
        <f t="shared" si="0"/>
        <v>300</v>
      </c>
      <c r="Q12">
        <f t="shared" si="1"/>
        <v>60</v>
      </c>
      <c r="R12">
        <f t="shared" si="2"/>
        <v>1.1333333333333333</v>
      </c>
    </row>
    <row r="13" spans="1:18" x14ac:dyDescent="0.25">
      <c r="A13">
        <v>11</v>
      </c>
      <c r="B13">
        <v>180</v>
      </c>
      <c r="C13">
        <v>10</v>
      </c>
      <c r="D13">
        <v>309</v>
      </c>
      <c r="E13">
        <v>283</v>
      </c>
      <c r="F13">
        <v>170</v>
      </c>
      <c r="G13">
        <v>164</v>
      </c>
      <c r="H13">
        <v>309</v>
      </c>
      <c r="I13">
        <v>91</v>
      </c>
      <c r="J13">
        <v>130</v>
      </c>
      <c r="K13" t="s">
        <v>11</v>
      </c>
      <c r="P13">
        <f t="shared" si="0"/>
        <v>300</v>
      </c>
      <c r="Q13">
        <f t="shared" si="1"/>
        <v>120</v>
      </c>
      <c r="R13">
        <f t="shared" si="2"/>
        <v>1.0833333333333333</v>
      </c>
    </row>
    <row r="14" spans="1:18" x14ac:dyDescent="0.25">
      <c r="A14">
        <v>12</v>
      </c>
      <c r="B14">
        <v>320</v>
      </c>
      <c r="C14">
        <v>10</v>
      </c>
      <c r="D14">
        <v>409</v>
      </c>
      <c r="E14">
        <v>805</v>
      </c>
      <c r="F14">
        <v>310</v>
      </c>
      <c r="G14">
        <v>308</v>
      </c>
      <c r="H14">
        <v>406</v>
      </c>
      <c r="I14">
        <v>96</v>
      </c>
      <c r="J14">
        <v>90</v>
      </c>
      <c r="K14" t="s">
        <v>11</v>
      </c>
      <c r="P14">
        <f t="shared" si="0"/>
        <v>400</v>
      </c>
      <c r="Q14">
        <f t="shared" si="1"/>
        <v>80</v>
      </c>
      <c r="R14">
        <f t="shared" si="2"/>
        <v>1.125</v>
      </c>
    </row>
    <row r="15" spans="1:18" x14ac:dyDescent="0.25">
      <c r="A15">
        <v>13</v>
      </c>
      <c r="B15">
        <v>240</v>
      </c>
      <c r="C15">
        <v>10</v>
      </c>
      <c r="D15">
        <v>409</v>
      </c>
      <c r="E15">
        <v>469</v>
      </c>
      <c r="F15">
        <v>227</v>
      </c>
      <c r="G15">
        <v>218</v>
      </c>
      <c r="H15">
        <v>409</v>
      </c>
      <c r="I15">
        <v>90</v>
      </c>
      <c r="J15">
        <v>173</v>
      </c>
      <c r="K15" t="s">
        <v>11</v>
      </c>
      <c r="P15">
        <f t="shared" si="0"/>
        <v>400</v>
      </c>
      <c r="Q15">
        <f t="shared" si="1"/>
        <v>160</v>
      </c>
      <c r="R15">
        <f t="shared" si="2"/>
        <v>1.08125</v>
      </c>
    </row>
    <row r="16" spans="1:18" x14ac:dyDescent="0.25">
      <c r="A16">
        <v>14</v>
      </c>
      <c r="B16">
        <v>320</v>
      </c>
      <c r="C16">
        <v>10</v>
      </c>
      <c r="D16">
        <v>409</v>
      </c>
      <c r="E16">
        <v>810</v>
      </c>
      <c r="F16">
        <v>311</v>
      </c>
      <c r="G16">
        <v>307</v>
      </c>
      <c r="H16">
        <v>409</v>
      </c>
      <c r="I16">
        <v>95</v>
      </c>
      <c r="J16">
        <v>89</v>
      </c>
      <c r="K16" t="s">
        <v>11</v>
      </c>
      <c r="P16">
        <f t="shared" si="0"/>
        <v>400</v>
      </c>
      <c r="Q16">
        <f t="shared" si="1"/>
        <v>80</v>
      </c>
      <c r="R16">
        <f t="shared" si="2"/>
        <v>1.1125</v>
      </c>
    </row>
    <row r="17" spans="1:18" x14ac:dyDescent="0.25">
      <c r="A17">
        <v>15</v>
      </c>
      <c r="B17">
        <v>240</v>
      </c>
      <c r="C17">
        <v>10</v>
      </c>
      <c r="D17">
        <v>409</v>
      </c>
      <c r="E17">
        <v>476</v>
      </c>
      <c r="F17">
        <v>232</v>
      </c>
      <c r="G17">
        <v>232</v>
      </c>
      <c r="H17">
        <v>408</v>
      </c>
      <c r="I17">
        <v>96</v>
      </c>
      <c r="J17">
        <v>168</v>
      </c>
      <c r="K17" t="s">
        <v>11</v>
      </c>
      <c r="P17">
        <f t="shared" si="0"/>
        <v>400</v>
      </c>
      <c r="Q17">
        <f t="shared" si="1"/>
        <v>160</v>
      </c>
      <c r="R17">
        <f t="shared" si="2"/>
        <v>1.05</v>
      </c>
    </row>
    <row r="18" spans="1:18" x14ac:dyDescent="0.25">
      <c r="A18">
        <v>16</v>
      </c>
      <c r="B18">
        <v>320</v>
      </c>
      <c r="C18">
        <v>10</v>
      </c>
      <c r="D18">
        <v>409</v>
      </c>
      <c r="E18">
        <v>784</v>
      </c>
      <c r="F18">
        <v>310</v>
      </c>
      <c r="G18">
        <v>310</v>
      </c>
      <c r="H18">
        <v>409</v>
      </c>
      <c r="I18">
        <v>96</v>
      </c>
      <c r="J18">
        <v>90</v>
      </c>
      <c r="K18" t="s">
        <v>11</v>
      </c>
      <c r="P18">
        <f t="shared" si="0"/>
        <v>400</v>
      </c>
      <c r="Q18">
        <f t="shared" si="1"/>
        <v>80</v>
      </c>
      <c r="R18">
        <f t="shared" si="2"/>
        <v>1.125</v>
      </c>
    </row>
    <row r="19" spans="1:18" x14ac:dyDescent="0.25">
      <c r="A19">
        <v>17</v>
      </c>
      <c r="B19">
        <v>240</v>
      </c>
      <c r="C19">
        <v>10</v>
      </c>
      <c r="D19">
        <v>409</v>
      </c>
      <c r="E19">
        <v>476</v>
      </c>
      <c r="F19">
        <v>224</v>
      </c>
      <c r="G19">
        <v>222</v>
      </c>
      <c r="H19">
        <v>409</v>
      </c>
      <c r="I19">
        <v>92</v>
      </c>
      <c r="J19">
        <v>176</v>
      </c>
      <c r="K19" t="s">
        <v>11</v>
      </c>
      <c r="P19">
        <f t="shared" si="0"/>
        <v>400</v>
      </c>
      <c r="Q19">
        <f t="shared" si="1"/>
        <v>160</v>
      </c>
      <c r="R19">
        <f t="shared" si="2"/>
        <v>1.1000000000000001</v>
      </c>
    </row>
    <row r="20" spans="1:18" x14ac:dyDescent="0.25">
      <c r="A20">
        <v>18</v>
      </c>
      <c r="B20">
        <v>400</v>
      </c>
      <c r="C20">
        <v>10</v>
      </c>
      <c r="D20">
        <v>509</v>
      </c>
      <c r="E20">
        <v>1241</v>
      </c>
      <c r="F20">
        <v>397</v>
      </c>
      <c r="G20">
        <v>397</v>
      </c>
      <c r="H20">
        <v>509</v>
      </c>
      <c r="I20">
        <v>99</v>
      </c>
      <c r="J20">
        <v>103</v>
      </c>
      <c r="K20" t="s">
        <v>11</v>
      </c>
      <c r="P20">
        <f t="shared" si="0"/>
        <v>500</v>
      </c>
      <c r="Q20">
        <f t="shared" si="1"/>
        <v>100</v>
      </c>
      <c r="R20">
        <f t="shared" si="2"/>
        <v>1.03</v>
      </c>
    </row>
    <row r="21" spans="1:18" x14ac:dyDescent="0.25">
      <c r="A21">
        <v>19</v>
      </c>
      <c r="B21">
        <v>300</v>
      </c>
      <c r="C21">
        <v>10</v>
      </c>
      <c r="D21">
        <v>509</v>
      </c>
      <c r="E21">
        <v>683</v>
      </c>
      <c r="F21">
        <v>281</v>
      </c>
      <c r="G21">
        <v>277</v>
      </c>
      <c r="H21">
        <v>507</v>
      </c>
      <c r="I21">
        <v>92</v>
      </c>
      <c r="J21">
        <v>219</v>
      </c>
      <c r="K21" t="s">
        <v>11</v>
      </c>
      <c r="P21">
        <f t="shared" si="0"/>
        <v>500</v>
      </c>
      <c r="Q21">
        <f t="shared" si="1"/>
        <v>200</v>
      </c>
      <c r="R21">
        <f t="shared" si="2"/>
        <v>1.095</v>
      </c>
    </row>
    <row r="22" spans="1:18" x14ac:dyDescent="0.25">
      <c r="A22">
        <v>20</v>
      </c>
      <c r="B22">
        <v>400</v>
      </c>
      <c r="C22">
        <v>10</v>
      </c>
      <c r="D22">
        <v>509</v>
      </c>
      <c r="E22">
        <v>1148</v>
      </c>
      <c r="F22">
        <v>375</v>
      </c>
      <c r="G22">
        <v>373</v>
      </c>
      <c r="H22">
        <v>509</v>
      </c>
      <c r="I22">
        <v>93</v>
      </c>
      <c r="J22">
        <v>125</v>
      </c>
      <c r="K22" t="s">
        <v>11</v>
      </c>
      <c r="P22">
        <f t="shared" si="0"/>
        <v>500</v>
      </c>
      <c r="Q22">
        <f t="shared" si="1"/>
        <v>100</v>
      </c>
      <c r="R22">
        <f t="shared" si="2"/>
        <v>1.25</v>
      </c>
    </row>
    <row r="23" spans="1:18" x14ac:dyDescent="0.25">
      <c r="A23">
        <v>21</v>
      </c>
      <c r="B23">
        <v>300</v>
      </c>
      <c r="C23">
        <v>10</v>
      </c>
      <c r="D23">
        <v>509</v>
      </c>
      <c r="E23">
        <v>710</v>
      </c>
      <c r="F23">
        <v>282</v>
      </c>
      <c r="G23">
        <v>275</v>
      </c>
      <c r="H23">
        <v>509</v>
      </c>
      <c r="I23">
        <v>91</v>
      </c>
      <c r="J23">
        <v>218</v>
      </c>
      <c r="K23" t="s">
        <v>11</v>
      </c>
      <c r="P23">
        <f t="shared" si="0"/>
        <v>500</v>
      </c>
      <c r="Q23">
        <f t="shared" si="1"/>
        <v>200</v>
      </c>
      <c r="R23">
        <f t="shared" si="2"/>
        <v>1.0900000000000001</v>
      </c>
    </row>
    <row r="24" spans="1:18" x14ac:dyDescent="0.25">
      <c r="A24">
        <v>22</v>
      </c>
      <c r="B24">
        <v>400</v>
      </c>
      <c r="C24">
        <v>10</v>
      </c>
      <c r="D24">
        <v>509</v>
      </c>
      <c r="E24">
        <v>1183</v>
      </c>
      <c r="F24">
        <v>385</v>
      </c>
      <c r="G24">
        <v>378</v>
      </c>
      <c r="H24">
        <v>509</v>
      </c>
      <c r="I24">
        <v>94</v>
      </c>
      <c r="J24">
        <v>115</v>
      </c>
      <c r="K24" t="s">
        <v>11</v>
      </c>
      <c r="P24">
        <f t="shared" si="0"/>
        <v>500</v>
      </c>
      <c r="Q24">
        <f t="shared" si="1"/>
        <v>100</v>
      </c>
      <c r="R24">
        <f t="shared" si="2"/>
        <v>1.1499999999999999</v>
      </c>
    </row>
    <row r="25" spans="1:18" x14ac:dyDescent="0.25">
      <c r="A25">
        <v>23</v>
      </c>
      <c r="B25">
        <v>300</v>
      </c>
      <c r="C25">
        <v>10</v>
      </c>
      <c r="D25">
        <v>509</v>
      </c>
      <c r="E25">
        <v>689</v>
      </c>
      <c r="F25">
        <v>282</v>
      </c>
      <c r="G25">
        <v>282</v>
      </c>
      <c r="H25">
        <v>504</v>
      </c>
      <c r="I25">
        <v>94</v>
      </c>
      <c r="J25">
        <v>218</v>
      </c>
      <c r="K25" t="s">
        <v>11</v>
      </c>
      <c r="P25">
        <f t="shared" si="0"/>
        <v>500</v>
      </c>
      <c r="Q25">
        <f t="shared" si="1"/>
        <v>200</v>
      </c>
      <c r="R25">
        <f t="shared" si="2"/>
        <v>1.0900000000000001</v>
      </c>
    </row>
    <row r="26" spans="1:18" x14ac:dyDescent="0.25">
      <c r="A26">
        <v>24</v>
      </c>
      <c r="B26">
        <v>498</v>
      </c>
      <c r="C26">
        <v>10</v>
      </c>
      <c r="D26">
        <v>509</v>
      </c>
      <c r="E26">
        <v>1913</v>
      </c>
      <c r="F26">
        <v>487</v>
      </c>
      <c r="G26">
        <v>477</v>
      </c>
      <c r="H26">
        <v>509</v>
      </c>
      <c r="I26">
        <v>95</v>
      </c>
      <c r="J26">
        <v>13</v>
      </c>
      <c r="K26" t="s">
        <v>12</v>
      </c>
      <c r="P26">
        <f t="shared" si="0"/>
        <v>500</v>
      </c>
      <c r="Q26">
        <f t="shared" si="1"/>
        <v>2</v>
      </c>
      <c r="R26">
        <f t="shared" si="2"/>
        <v>6.5</v>
      </c>
    </row>
    <row r="27" spans="1:18" x14ac:dyDescent="0.25">
      <c r="A27">
        <v>25</v>
      </c>
      <c r="B27">
        <v>492</v>
      </c>
      <c r="C27">
        <v>10</v>
      </c>
      <c r="D27">
        <v>509</v>
      </c>
      <c r="E27">
        <v>1828</v>
      </c>
      <c r="F27">
        <v>492</v>
      </c>
      <c r="G27">
        <v>486</v>
      </c>
      <c r="H27">
        <v>509</v>
      </c>
      <c r="I27">
        <v>98</v>
      </c>
      <c r="J27">
        <v>8</v>
      </c>
      <c r="K27" t="s">
        <v>12</v>
      </c>
      <c r="P27">
        <f t="shared" si="0"/>
        <v>500</v>
      </c>
      <c r="Q27">
        <f t="shared" si="1"/>
        <v>8</v>
      </c>
      <c r="R27">
        <f t="shared" si="2"/>
        <v>1</v>
      </c>
    </row>
    <row r="28" spans="1:18" x14ac:dyDescent="0.25">
      <c r="A28">
        <v>26</v>
      </c>
      <c r="B28">
        <v>488</v>
      </c>
      <c r="C28">
        <v>10</v>
      </c>
      <c r="D28">
        <v>509</v>
      </c>
      <c r="E28">
        <v>1795</v>
      </c>
      <c r="F28">
        <v>488</v>
      </c>
      <c r="G28">
        <v>486</v>
      </c>
      <c r="H28">
        <v>509</v>
      </c>
      <c r="I28">
        <v>99</v>
      </c>
      <c r="J28">
        <v>12</v>
      </c>
      <c r="K28" t="s">
        <v>12</v>
      </c>
      <c r="P28">
        <f t="shared" si="0"/>
        <v>500</v>
      </c>
      <c r="Q28">
        <f t="shared" si="1"/>
        <v>12</v>
      </c>
      <c r="R28">
        <f t="shared" si="2"/>
        <v>1</v>
      </c>
    </row>
    <row r="29" spans="1:18" x14ac:dyDescent="0.25">
      <c r="A29">
        <v>27</v>
      </c>
      <c r="B29">
        <v>482</v>
      </c>
      <c r="C29">
        <v>10</v>
      </c>
      <c r="D29">
        <v>509</v>
      </c>
      <c r="E29">
        <v>1775</v>
      </c>
      <c r="F29">
        <v>478</v>
      </c>
      <c r="G29">
        <v>471</v>
      </c>
      <c r="H29">
        <v>509</v>
      </c>
      <c r="I29">
        <v>97</v>
      </c>
      <c r="J29">
        <v>22</v>
      </c>
      <c r="K29" t="s">
        <v>12</v>
      </c>
      <c r="P29">
        <f t="shared" si="0"/>
        <v>500</v>
      </c>
      <c r="Q29">
        <f t="shared" si="1"/>
        <v>18</v>
      </c>
      <c r="R29">
        <f t="shared" si="2"/>
        <v>1.2222222222222223</v>
      </c>
    </row>
    <row r="30" spans="1:18" x14ac:dyDescent="0.25">
      <c r="A30">
        <v>28</v>
      </c>
      <c r="B30">
        <v>468</v>
      </c>
      <c r="C30">
        <v>10</v>
      </c>
      <c r="D30">
        <v>509</v>
      </c>
      <c r="E30">
        <v>1646</v>
      </c>
      <c r="F30">
        <v>464</v>
      </c>
      <c r="G30">
        <v>459</v>
      </c>
      <c r="H30">
        <v>509</v>
      </c>
      <c r="I30">
        <v>98</v>
      </c>
      <c r="J30">
        <v>36</v>
      </c>
      <c r="K30" t="s">
        <v>12</v>
      </c>
      <c r="P30">
        <f t="shared" si="0"/>
        <v>500</v>
      </c>
      <c r="Q30">
        <f t="shared" si="1"/>
        <v>32</v>
      </c>
      <c r="R30">
        <f t="shared" si="2"/>
        <v>1.125</v>
      </c>
    </row>
    <row r="31" spans="1:18" x14ac:dyDescent="0.25">
      <c r="A31">
        <v>29</v>
      </c>
      <c r="B31">
        <v>280</v>
      </c>
      <c r="C31">
        <v>10</v>
      </c>
      <c r="D31">
        <v>209</v>
      </c>
      <c r="E31">
        <v>445</v>
      </c>
      <c r="F31">
        <v>200</v>
      </c>
      <c r="G31">
        <v>200</v>
      </c>
      <c r="H31">
        <v>209</v>
      </c>
      <c r="I31">
        <v>71</v>
      </c>
      <c r="J31">
        <v>0</v>
      </c>
      <c r="K31" t="s">
        <v>13</v>
      </c>
      <c r="P31">
        <f t="shared" si="0"/>
        <v>200</v>
      </c>
      <c r="Q31">
        <f t="shared" si="1"/>
        <v>80</v>
      </c>
      <c r="R31">
        <f t="shared" si="2"/>
        <v>0</v>
      </c>
    </row>
    <row r="32" spans="1:18" x14ac:dyDescent="0.25">
      <c r="A32">
        <v>30</v>
      </c>
      <c r="B32">
        <v>280</v>
      </c>
      <c r="C32">
        <v>10</v>
      </c>
      <c r="D32">
        <v>209</v>
      </c>
      <c r="E32">
        <v>434</v>
      </c>
      <c r="F32">
        <v>200</v>
      </c>
      <c r="G32">
        <v>200</v>
      </c>
      <c r="H32">
        <v>209</v>
      </c>
      <c r="I32">
        <v>71</v>
      </c>
      <c r="J32">
        <v>0</v>
      </c>
      <c r="K32" t="s">
        <v>13</v>
      </c>
      <c r="P32">
        <f t="shared" si="0"/>
        <v>200</v>
      </c>
      <c r="Q32">
        <f t="shared" si="1"/>
        <v>80</v>
      </c>
      <c r="R32">
        <f t="shared" si="2"/>
        <v>0</v>
      </c>
    </row>
    <row r="33" spans="1:18" x14ac:dyDescent="0.25">
      <c r="A33">
        <v>31</v>
      </c>
      <c r="B33">
        <v>280</v>
      </c>
      <c r="C33">
        <v>10</v>
      </c>
      <c r="D33">
        <v>209</v>
      </c>
      <c r="E33">
        <v>428</v>
      </c>
      <c r="F33">
        <v>200</v>
      </c>
      <c r="G33">
        <v>200</v>
      </c>
      <c r="H33">
        <v>209</v>
      </c>
      <c r="I33">
        <v>71</v>
      </c>
      <c r="J33">
        <v>0</v>
      </c>
      <c r="K33" t="s">
        <v>13</v>
      </c>
      <c r="P33">
        <f t="shared" si="0"/>
        <v>200</v>
      </c>
      <c r="Q33">
        <f t="shared" si="1"/>
        <v>80</v>
      </c>
      <c r="R33">
        <f t="shared" si="2"/>
        <v>0</v>
      </c>
    </row>
    <row r="34" spans="1:18" x14ac:dyDescent="0.25">
      <c r="A34">
        <v>32</v>
      </c>
      <c r="B34">
        <v>420</v>
      </c>
      <c r="C34">
        <v>10</v>
      </c>
      <c r="D34">
        <v>309</v>
      </c>
      <c r="E34">
        <v>923</v>
      </c>
      <c r="F34">
        <v>295</v>
      </c>
      <c r="G34">
        <v>295</v>
      </c>
      <c r="H34">
        <v>309</v>
      </c>
      <c r="I34">
        <v>70</v>
      </c>
      <c r="J34">
        <v>5</v>
      </c>
      <c r="K34" t="s">
        <v>13</v>
      </c>
      <c r="P34">
        <f t="shared" si="0"/>
        <v>300</v>
      </c>
      <c r="Q34">
        <f t="shared" si="1"/>
        <v>120</v>
      </c>
      <c r="R34">
        <f t="shared" si="2"/>
        <v>4.1666666666666664E-2</v>
      </c>
    </row>
    <row r="35" spans="1:18" x14ac:dyDescent="0.25">
      <c r="A35">
        <v>33</v>
      </c>
      <c r="B35">
        <v>420</v>
      </c>
      <c r="C35">
        <v>10</v>
      </c>
      <c r="D35">
        <v>309</v>
      </c>
      <c r="E35">
        <v>896</v>
      </c>
      <c r="F35">
        <v>281</v>
      </c>
      <c r="G35">
        <v>280</v>
      </c>
      <c r="H35">
        <v>309</v>
      </c>
      <c r="I35">
        <v>66</v>
      </c>
      <c r="J35">
        <v>19</v>
      </c>
      <c r="K35" t="s">
        <v>13</v>
      </c>
      <c r="P35">
        <f t="shared" si="0"/>
        <v>300</v>
      </c>
      <c r="Q35">
        <f t="shared" si="1"/>
        <v>120</v>
      </c>
      <c r="R35">
        <f t="shared" si="2"/>
        <v>0.15833333333333333</v>
      </c>
    </row>
    <row r="36" spans="1:18" x14ac:dyDescent="0.25">
      <c r="A36">
        <v>34</v>
      </c>
      <c r="B36">
        <v>420</v>
      </c>
      <c r="C36">
        <v>10</v>
      </c>
      <c r="D36">
        <v>309</v>
      </c>
      <c r="E36">
        <v>886</v>
      </c>
      <c r="F36">
        <v>300</v>
      </c>
      <c r="G36">
        <v>300</v>
      </c>
      <c r="H36">
        <v>309</v>
      </c>
      <c r="I36">
        <v>71</v>
      </c>
      <c r="J36">
        <v>0</v>
      </c>
      <c r="K36" t="s">
        <v>13</v>
      </c>
      <c r="P36">
        <f t="shared" si="0"/>
        <v>300</v>
      </c>
      <c r="Q36">
        <f t="shared" si="1"/>
        <v>120</v>
      </c>
      <c r="R36">
        <f t="shared" si="2"/>
        <v>0</v>
      </c>
    </row>
    <row r="37" spans="1:18" x14ac:dyDescent="0.25">
      <c r="A37">
        <v>35</v>
      </c>
      <c r="B37">
        <v>560</v>
      </c>
      <c r="C37">
        <v>10</v>
      </c>
      <c r="D37">
        <v>409</v>
      </c>
      <c r="E37">
        <v>1515</v>
      </c>
      <c r="F37">
        <v>400</v>
      </c>
      <c r="G37">
        <v>400</v>
      </c>
      <c r="H37">
        <v>409</v>
      </c>
      <c r="I37">
        <v>71</v>
      </c>
      <c r="J37">
        <v>0</v>
      </c>
      <c r="K37" t="s">
        <v>13</v>
      </c>
      <c r="P37">
        <f t="shared" si="0"/>
        <v>400</v>
      </c>
      <c r="Q37">
        <f t="shared" si="1"/>
        <v>160</v>
      </c>
      <c r="R37">
        <f t="shared" si="2"/>
        <v>0</v>
      </c>
    </row>
    <row r="38" spans="1:18" x14ac:dyDescent="0.25">
      <c r="A38">
        <v>36</v>
      </c>
      <c r="B38">
        <v>560</v>
      </c>
      <c r="C38">
        <v>10</v>
      </c>
      <c r="D38">
        <v>409</v>
      </c>
      <c r="E38">
        <v>1557</v>
      </c>
      <c r="F38">
        <v>400</v>
      </c>
      <c r="G38">
        <v>400</v>
      </c>
      <c r="H38">
        <v>409</v>
      </c>
      <c r="I38">
        <v>71</v>
      </c>
      <c r="J38">
        <v>0</v>
      </c>
      <c r="K38" t="s">
        <v>13</v>
      </c>
      <c r="P38">
        <f t="shared" si="0"/>
        <v>400</v>
      </c>
      <c r="Q38">
        <f t="shared" si="1"/>
        <v>160</v>
      </c>
      <c r="R38">
        <f t="shared" si="2"/>
        <v>0</v>
      </c>
    </row>
    <row r="39" spans="1:18" x14ac:dyDescent="0.25">
      <c r="A39">
        <v>37</v>
      </c>
      <c r="B39">
        <v>560</v>
      </c>
      <c r="C39">
        <v>10</v>
      </c>
      <c r="D39">
        <v>409</v>
      </c>
      <c r="E39">
        <v>1530</v>
      </c>
      <c r="F39">
        <v>386</v>
      </c>
      <c r="G39">
        <v>386</v>
      </c>
      <c r="H39">
        <v>409</v>
      </c>
      <c r="I39">
        <v>68</v>
      </c>
      <c r="J39">
        <v>14</v>
      </c>
      <c r="K39" t="s">
        <v>13</v>
      </c>
      <c r="P39">
        <f t="shared" si="0"/>
        <v>400</v>
      </c>
      <c r="Q39">
        <f t="shared" si="1"/>
        <v>160</v>
      </c>
      <c r="R39">
        <f t="shared" si="2"/>
        <v>8.7499999999999994E-2</v>
      </c>
    </row>
    <row r="40" spans="1:18" x14ac:dyDescent="0.25">
      <c r="A40">
        <v>38</v>
      </c>
      <c r="B40">
        <v>700</v>
      </c>
      <c r="C40">
        <v>10</v>
      </c>
      <c r="D40">
        <v>509</v>
      </c>
      <c r="E40">
        <v>2470</v>
      </c>
      <c r="F40">
        <v>500</v>
      </c>
      <c r="G40">
        <v>500</v>
      </c>
      <c r="H40">
        <v>509</v>
      </c>
      <c r="I40">
        <v>71</v>
      </c>
      <c r="J40">
        <v>0</v>
      </c>
      <c r="K40" t="s">
        <v>13</v>
      </c>
      <c r="P40">
        <f t="shared" si="0"/>
        <v>500</v>
      </c>
      <c r="Q40">
        <f t="shared" si="1"/>
        <v>200</v>
      </c>
      <c r="R40">
        <f t="shared" si="2"/>
        <v>0</v>
      </c>
    </row>
    <row r="41" spans="1:18" x14ac:dyDescent="0.25">
      <c r="A41">
        <v>39</v>
      </c>
      <c r="B41">
        <v>700</v>
      </c>
      <c r="C41">
        <v>10</v>
      </c>
      <c r="D41">
        <v>509</v>
      </c>
      <c r="E41">
        <v>2461</v>
      </c>
      <c r="F41">
        <v>500</v>
      </c>
      <c r="G41">
        <v>500</v>
      </c>
      <c r="H41">
        <v>509</v>
      </c>
      <c r="I41">
        <v>71</v>
      </c>
      <c r="J41">
        <v>0</v>
      </c>
      <c r="K41" t="s">
        <v>13</v>
      </c>
      <c r="P41">
        <f t="shared" si="0"/>
        <v>500</v>
      </c>
      <c r="Q41">
        <f t="shared" si="1"/>
        <v>200</v>
      </c>
      <c r="R41">
        <f t="shared" si="2"/>
        <v>0</v>
      </c>
    </row>
    <row r="42" spans="1:18" x14ac:dyDescent="0.25">
      <c r="A42">
        <v>40</v>
      </c>
      <c r="B42">
        <v>700</v>
      </c>
      <c r="C42">
        <v>10</v>
      </c>
      <c r="D42">
        <v>509</v>
      </c>
      <c r="E42">
        <v>2402</v>
      </c>
      <c r="F42">
        <v>499</v>
      </c>
      <c r="G42">
        <v>499</v>
      </c>
      <c r="H42">
        <v>509</v>
      </c>
      <c r="I42">
        <v>71</v>
      </c>
      <c r="J42">
        <v>1</v>
      </c>
      <c r="K42" t="s">
        <v>13</v>
      </c>
      <c r="P42">
        <f t="shared" si="0"/>
        <v>500</v>
      </c>
      <c r="Q42">
        <f t="shared" si="1"/>
        <v>200</v>
      </c>
      <c r="R42">
        <f t="shared" si="2"/>
        <v>5.0000000000000001E-3</v>
      </c>
    </row>
    <row r="43" spans="1:18" x14ac:dyDescent="0.25">
      <c r="A43">
        <v>41</v>
      </c>
      <c r="B43">
        <v>220</v>
      </c>
      <c r="C43">
        <v>10</v>
      </c>
      <c r="D43">
        <v>209</v>
      </c>
      <c r="E43">
        <v>350</v>
      </c>
      <c r="F43">
        <v>178</v>
      </c>
      <c r="G43">
        <v>171</v>
      </c>
      <c r="H43">
        <v>209</v>
      </c>
      <c r="I43">
        <v>77</v>
      </c>
      <c r="J43">
        <v>22</v>
      </c>
      <c r="K43" t="s">
        <v>14</v>
      </c>
      <c r="P43">
        <f t="shared" si="0"/>
        <v>200</v>
      </c>
      <c r="Q43">
        <f t="shared" si="1"/>
        <v>20</v>
      </c>
      <c r="R43">
        <f t="shared" si="2"/>
        <v>1.1000000000000001</v>
      </c>
    </row>
    <row r="44" spans="1:18" x14ac:dyDescent="0.25">
      <c r="A44">
        <v>42</v>
      </c>
      <c r="B44">
        <v>220</v>
      </c>
      <c r="C44">
        <v>10</v>
      </c>
      <c r="D44">
        <v>209</v>
      </c>
      <c r="E44">
        <v>389</v>
      </c>
      <c r="F44">
        <v>199</v>
      </c>
      <c r="G44">
        <v>199</v>
      </c>
      <c r="H44">
        <v>209</v>
      </c>
      <c r="I44">
        <v>90</v>
      </c>
      <c r="J44">
        <v>1</v>
      </c>
      <c r="K44" t="s">
        <v>14</v>
      </c>
      <c r="P44">
        <f t="shared" si="0"/>
        <v>200</v>
      </c>
      <c r="Q44">
        <f t="shared" si="1"/>
        <v>20</v>
      </c>
      <c r="R44">
        <f t="shared" si="2"/>
        <v>0.05</v>
      </c>
    </row>
    <row r="45" spans="1:18" x14ac:dyDescent="0.25">
      <c r="A45">
        <v>43</v>
      </c>
      <c r="B45">
        <v>220</v>
      </c>
      <c r="C45">
        <v>10</v>
      </c>
      <c r="D45">
        <v>209</v>
      </c>
      <c r="E45">
        <v>391</v>
      </c>
      <c r="F45">
        <v>194</v>
      </c>
      <c r="G45">
        <v>191</v>
      </c>
      <c r="H45">
        <v>209</v>
      </c>
      <c r="I45">
        <v>86</v>
      </c>
      <c r="J45">
        <v>6</v>
      </c>
      <c r="K45" t="s">
        <v>14</v>
      </c>
      <c r="P45">
        <f t="shared" si="0"/>
        <v>200</v>
      </c>
      <c r="Q45">
        <f t="shared" si="1"/>
        <v>20</v>
      </c>
      <c r="R45">
        <f t="shared" si="2"/>
        <v>0.3</v>
      </c>
    </row>
    <row r="46" spans="1:18" x14ac:dyDescent="0.25">
      <c r="A46">
        <v>44</v>
      </c>
      <c r="B46">
        <v>330</v>
      </c>
      <c r="C46">
        <v>10</v>
      </c>
      <c r="D46">
        <v>309</v>
      </c>
      <c r="E46">
        <v>784</v>
      </c>
      <c r="F46">
        <v>292</v>
      </c>
      <c r="G46">
        <v>290</v>
      </c>
      <c r="H46">
        <v>309</v>
      </c>
      <c r="I46">
        <v>87</v>
      </c>
      <c r="J46">
        <v>8</v>
      </c>
      <c r="K46" t="s">
        <v>14</v>
      </c>
      <c r="P46">
        <f t="shared" si="0"/>
        <v>300</v>
      </c>
      <c r="Q46">
        <f t="shared" si="1"/>
        <v>30</v>
      </c>
      <c r="R46">
        <f t="shared" si="2"/>
        <v>0.26666666666666666</v>
      </c>
    </row>
    <row r="47" spans="1:18" x14ac:dyDescent="0.25">
      <c r="A47">
        <v>45</v>
      </c>
      <c r="B47">
        <v>330</v>
      </c>
      <c r="C47">
        <v>10</v>
      </c>
      <c r="D47">
        <v>309</v>
      </c>
      <c r="E47">
        <v>753</v>
      </c>
      <c r="F47">
        <v>286</v>
      </c>
      <c r="G47">
        <v>278</v>
      </c>
      <c r="H47">
        <v>309</v>
      </c>
      <c r="I47">
        <v>84</v>
      </c>
      <c r="J47">
        <v>14</v>
      </c>
      <c r="K47" t="s">
        <v>14</v>
      </c>
      <c r="P47">
        <f t="shared" si="0"/>
        <v>300</v>
      </c>
      <c r="Q47">
        <f t="shared" si="1"/>
        <v>30</v>
      </c>
      <c r="R47">
        <f t="shared" si="2"/>
        <v>0.46666666666666667</v>
      </c>
    </row>
    <row r="48" spans="1:18" x14ac:dyDescent="0.25">
      <c r="A48">
        <v>46</v>
      </c>
      <c r="B48">
        <v>330</v>
      </c>
      <c r="C48">
        <v>10</v>
      </c>
      <c r="D48">
        <v>309</v>
      </c>
      <c r="E48">
        <v>792</v>
      </c>
      <c r="F48">
        <v>291</v>
      </c>
      <c r="G48">
        <v>291</v>
      </c>
      <c r="H48">
        <v>309</v>
      </c>
      <c r="I48">
        <v>88</v>
      </c>
      <c r="J48">
        <v>9</v>
      </c>
      <c r="K48" t="s">
        <v>14</v>
      </c>
      <c r="P48">
        <f t="shared" si="0"/>
        <v>300</v>
      </c>
      <c r="Q48">
        <f t="shared" si="1"/>
        <v>30</v>
      </c>
      <c r="R48">
        <f t="shared" si="2"/>
        <v>0.3</v>
      </c>
    </row>
    <row r="49" spans="1:18" x14ac:dyDescent="0.25">
      <c r="A49">
        <v>47</v>
      </c>
      <c r="B49">
        <v>440</v>
      </c>
      <c r="C49">
        <v>10</v>
      </c>
      <c r="D49">
        <v>409</v>
      </c>
      <c r="E49">
        <v>1280</v>
      </c>
      <c r="F49">
        <v>381</v>
      </c>
      <c r="G49">
        <v>380</v>
      </c>
      <c r="H49">
        <v>407</v>
      </c>
      <c r="I49">
        <v>86</v>
      </c>
      <c r="J49">
        <v>19</v>
      </c>
      <c r="K49" t="s">
        <v>14</v>
      </c>
      <c r="P49">
        <f t="shared" si="0"/>
        <v>400</v>
      </c>
      <c r="Q49">
        <f t="shared" si="1"/>
        <v>40</v>
      </c>
      <c r="R49">
        <f t="shared" si="2"/>
        <v>0.47499999999999998</v>
      </c>
    </row>
    <row r="50" spans="1:18" x14ac:dyDescent="0.25">
      <c r="A50">
        <v>48</v>
      </c>
      <c r="B50">
        <v>440</v>
      </c>
      <c r="C50">
        <v>10</v>
      </c>
      <c r="D50">
        <v>409</v>
      </c>
      <c r="E50">
        <v>1333</v>
      </c>
      <c r="F50">
        <v>385</v>
      </c>
      <c r="G50">
        <v>385</v>
      </c>
      <c r="H50">
        <v>409</v>
      </c>
      <c r="I50">
        <v>87</v>
      </c>
      <c r="J50">
        <v>15</v>
      </c>
      <c r="K50" t="s">
        <v>14</v>
      </c>
      <c r="P50">
        <f t="shared" si="0"/>
        <v>400</v>
      </c>
      <c r="Q50">
        <f t="shared" si="1"/>
        <v>40</v>
      </c>
      <c r="R50">
        <f t="shared" si="2"/>
        <v>0.375</v>
      </c>
    </row>
    <row r="51" spans="1:18" x14ac:dyDescent="0.25">
      <c r="A51">
        <v>49</v>
      </c>
      <c r="B51">
        <v>440</v>
      </c>
      <c r="C51">
        <v>10</v>
      </c>
      <c r="D51">
        <v>409</v>
      </c>
      <c r="E51">
        <v>1237</v>
      </c>
      <c r="F51">
        <v>382</v>
      </c>
      <c r="G51">
        <v>378</v>
      </c>
      <c r="H51">
        <v>409</v>
      </c>
      <c r="I51">
        <v>85</v>
      </c>
      <c r="J51">
        <v>18</v>
      </c>
      <c r="K51" t="s">
        <v>14</v>
      </c>
      <c r="P51">
        <f t="shared" si="0"/>
        <v>400</v>
      </c>
      <c r="Q51">
        <f t="shared" si="1"/>
        <v>40</v>
      </c>
      <c r="R51">
        <f t="shared" si="2"/>
        <v>0.45</v>
      </c>
    </row>
    <row r="52" spans="1:18" x14ac:dyDescent="0.25">
      <c r="A52">
        <v>50</v>
      </c>
      <c r="B52">
        <v>550</v>
      </c>
      <c r="C52">
        <v>10</v>
      </c>
      <c r="D52">
        <v>509</v>
      </c>
      <c r="E52">
        <v>1990</v>
      </c>
      <c r="F52">
        <v>489</v>
      </c>
      <c r="G52">
        <v>489</v>
      </c>
      <c r="H52">
        <v>509</v>
      </c>
      <c r="I52">
        <v>88</v>
      </c>
      <c r="J52">
        <v>11</v>
      </c>
      <c r="K52" t="s">
        <v>14</v>
      </c>
      <c r="P52">
        <f t="shared" si="0"/>
        <v>500</v>
      </c>
      <c r="Q52">
        <f t="shared" si="1"/>
        <v>50</v>
      </c>
      <c r="R52">
        <f t="shared" si="2"/>
        <v>0.22</v>
      </c>
    </row>
    <row r="53" spans="1:18" x14ac:dyDescent="0.25">
      <c r="A53">
        <v>51</v>
      </c>
      <c r="B53">
        <v>550</v>
      </c>
      <c r="C53">
        <v>10</v>
      </c>
      <c r="D53">
        <v>509</v>
      </c>
      <c r="E53">
        <v>2076</v>
      </c>
      <c r="F53">
        <v>483</v>
      </c>
      <c r="G53">
        <v>483</v>
      </c>
      <c r="H53">
        <v>506</v>
      </c>
      <c r="I53">
        <v>87</v>
      </c>
      <c r="J53">
        <v>17</v>
      </c>
      <c r="K53" t="s">
        <v>14</v>
      </c>
      <c r="P53">
        <f t="shared" si="0"/>
        <v>500</v>
      </c>
      <c r="Q53">
        <f t="shared" si="1"/>
        <v>50</v>
      </c>
      <c r="R53">
        <f t="shared" si="2"/>
        <v>0.34</v>
      </c>
    </row>
    <row r="54" spans="1:18" x14ac:dyDescent="0.25">
      <c r="A54">
        <v>52</v>
      </c>
      <c r="B54">
        <v>550</v>
      </c>
      <c r="C54">
        <v>10</v>
      </c>
      <c r="D54">
        <v>509</v>
      </c>
      <c r="E54">
        <v>1898</v>
      </c>
      <c r="F54">
        <v>485</v>
      </c>
      <c r="G54">
        <v>480</v>
      </c>
      <c r="H54">
        <v>509</v>
      </c>
      <c r="I54">
        <v>87</v>
      </c>
      <c r="J54">
        <v>15</v>
      </c>
      <c r="K54" t="s">
        <v>14</v>
      </c>
      <c r="P54">
        <f t="shared" si="0"/>
        <v>500</v>
      </c>
      <c r="Q54">
        <f t="shared" si="1"/>
        <v>50</v>
      </c>
      <c r="R54">
        <f t="shared" si="2"/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B1" workbookViewId="0">
      <selection activeCell="E9" sqref="C9:E9"/>
    </sheetView>
  </sheetViews>
  <sheetFormatPr defaultRowHeight="15" x14ac:dyDescent="0.25"/>
  <cols>
    <col min="1" max="1" width="17.85546875" customWidth="1"/>
    <col min="2" max="2" width="40.42578125" customWidth="1"/>
    <col min="3" max="3" width="55.7109375" customWidth="1"/>
    <col min="4" max="4" width="40.28515625" customWidth="1"/>
    <col min="5" max="5" width="72" customWidth="1"/>
    <col min="6" max="6" width="14.28515625" bestFit="1" customWidth="1"/>
  </cols>
  <sheetData>
    <row r="1" spans="1:6" x14ac:dyDescent="0.25">
      <c r="A1" s="2" t="s">
        <v>18</v>
      </c>
      <c r="B1" s="2" t="s">
        <v>17</v>
      </c>
    </row>
    <row r="2" spans="1:6" x14ac:dyDescent="0.25">
      <c r="A2" s="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</row>
    <row r="3" spans="1:6" x14ac:dyDescent="0.25">
      <c r="A3" s="3">
        <v>209</v>
      </c>
      <c r="B3" s="5">
        <v>200.16666666666666</v>
      </c>
      <c r="C3" s="5"/>
      <c r="D3" s="5">
        <v>435.66666666666669</v>
      </c>
      <c r="E3" s="5">
        <v>376.66666666666669</v>
      </c>
      <c r="F3" s="5">
        <v>303.16666666666669</v>
      </c>
    </row>
    <row r="4" spans="1:6" x14ac:dyDescent="0.25">
      <c r="A4" s="3">
        <v>309</v>
      </c>
      <c r="B4" s="5">
        <v>393.33333333333331</v>
      </c>
      <c r="C4" s="5"/>
      <c r="D4" s="5">
        <v>901.66666666666663</v>
      </c>
      <c r="E4" s="5">
        <v>776.33333333333337</v>
      </c>
      <c r="F4" s="5">
        <v>616.16666666666663</v>
      </c>
    </row>
    <row r="5" spans="1:6" x14ac:dyDescent="0.25">
      <c r="A5" s="3">
        <v>409</v>
      </c>
      <c r="B5" s="5">
        <v>636.66666666666663</v>
      </c>
      <c r="C5" s="5"/>
      <c r="D5" s="5">
        <v>1534</v>
      </c>
      <c r="E5" s="5">
        <v>1283.3333333333333</v>
      </c>
      <c r="F5" s="5">
        <v>1022.6666666666666</v>
      </c>
    </row>
    <row r="6" spans="1:6" x14ac:dyDescent="0.25">
      <c r="A6" s="3">
        <v>509</v>
      </c>
      <c r="B6" s="5">
        <v>942.33333333333337</v>
      </c>
      <c r="C6" s="5">
        <v>1791.4</v>
      </c>
      <c r="D6" s="5">
        <v>2444.3333333333335</v>
      </c>
      <c r="E6" s="5">
        <v>1988</v>
      </c>
      <c r="F6" s="5">
        <v>1641.6470588235295</v>
      </c>
    </row>
    <row r="7" spans="1:6" x14ac:dyDescent="0.25">
      <c r="A7" s="3" t="s">
        <v>16</v>
      </c>
      <c r="B7" s="5">
        <v>543.125</v>
      </c>
      <c r="C7" s="5">
        <v>1791.4</v>
      </c>
      <c r="D7" s="5">
        <v>1328.9166666666667</v>
      </c>
      <c r="E7" s="5">
        <v>1106.0833333333333</v>
      </c>
      <c r="F7" s="5">
        <v>966.2641509433962</v>
      </c>
    </row>
    <row r="9" spans="1:6" x14ac:dyDescent="0.25">
      <c r="A9" s="4"/>
      <c r="B9" s="4" t="s">
        <v>11</v>
      </c>
      <c r="C9" s="4" t="s">
        <v>12</v>
      </c>
      <c r="D9" s="4" t="s">
        <v>13</v>
      </c>
      <c r="E9" s="4" t="s">
        <v>14</v>
      </c>
      <c r="F9" s="4" t="s">
        <v>16</v>
      </c>
    </row>
    <row r="10" spans="1:6" x14ac:dyDescent="0.25">
      <c r="A10" s="3">
        <v>209</v>
      </c>
      <c r="B10" s="5">
        <v>200.16666666666666</v>
      </c>
      <c r="C10" s="5"/>
      <c r="D10" s="5">
        <v>435.66666666666669</v>
      </c>
      <c r="E10" s="5">
        <v>376.66666666666669</v>
      </c>
      <c r="F10" s="5">
        <v>303.16666666666669</v>
      </c>
    </row>
    <row r="11" spans="1:6" x14ac:dyDescent="0.25">
      <c r="A11" s="3">
        <v>309</v>
      </c>
      <c r="B11" s="5">
        <v>393.33333333333331</v>
      </c>
      <c r="C11" s="5"/>
      <c r="D11" s="5">
        <v>901.66666666666663</v>
      </c>
      <c r="E11" s="5">
        <v>776.33333333333337</v>
      </c>
      <c r="F11" s="5">
        <v>616.16666666666663</v>
      </c>
    </row>
    <row r="12" spans="1:6" x14ac:dyDescent="0.25">
      <c r="A12" s="3">
        <v>409</v>
      </c>
      <c r="B12" s="5">
        <v>636.66666666666663</v>
      </c>
      <c r="C12" s="5"/>
      <c r="D12" s="5">
        <v>1534</v>
      </c>
      <c r="E12" s="5">
        <v>1283.3333333333333</v>
      </c>
      <c r="F12" s="5">
        <v>1022.6666666666666</v>
      </c>
    </row>
    <row r="13" spans="1:6" x14ac:dyDescent="0.25">
      <c r="A13" s="3">
        <v>509</v>
      </c>
      <c r="B13" s="5">
        <v>942.33333333333337</v>
      </c>
      <c r="C13" s="5">
        <v>1791.4</v>
      </c>
      <c r="D13" s="5">
        <v>2444.3333333333335</v>
      </c>
      <c r="E13" s="5">
        <v>1988</v>
      </c>
      <c r="F13" s="5">
        <v>1641.6470588235295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D14" sqref="D14"/>
    </sheetView>
  </sheetViews>
  <sheetFormatPr defaultRowHeight="15" x14ac:dyDescent="0.25"/>
  <cols>
    <col min="1" max="1" width="17.85546875" bestFit="1" customWidth="1"/>
    <col min="2" max="2" width="40.42578125" bestFit="1" customWidth="1"/>
    <col min="3" max="3" width="55.7109375" bestFit="1" customWidth="1"/>
    <col min="4" max="4" width="40.28515625" bestFit="1" customWidth="1"/>
    <col min="5" max="5" width="72" bestFit="1" customWidth="1"/>
    <col min="6" max="6" width="14.28515625" bestFit="1" customWidth="1"/>
  </cols>
  <sheetData>
    <row r="1" spans="1:6" x14ac:dyDescent="0.25">
      <c r="A1" s="2" t="s">
        <v>18</v>
      </c>
      <c r="B1" s="2" t="s">
        <v>17</v>
      </c>
    </row>
    <row r="2" spans="1:6" x14ac:dyDescent="0.25">
      <c r="A2" s="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</row>
    <row r="3" spans="1:6" x14ac:dyDescent="0.25">
      <c r="A3" s="3">
        <v>120</v>
      </c>
      <c r="B3" s="5">
        <v>147</v>
      </c>
      <c r="C3" s="5"/>
      <c r="D3" s="5"/>
      <c r="E3" s="5"/>
      <c r="F3" s="5">
        <v>147</v>
      </c>
    </row>
    <row r="4" spans="1:6" x14ac:dyDescent="0.25">
      <c r="A4" s="3">
        <v>160</v>
      </c>
      <c r="B4" s="5">
        <v>253.33333333333334</v>
      </c>
      <c r="C4" s="5"/>
      <c r="D4" s="5"/>
      <c r="E4" s="5"/>
      <c r="F4" s="5">
        <v>253.33333333333334</v>
      </c>
    </row>
    <row r="5" spans="1:6" x14ac:dyDescent="0.25">
      <c r="A5" s="3">
        <v>180</v>
      </c>
      <c r="B5" s="5">
        <v>291.33333333333331</v>
      </c>
      <c r="C5" s="5"/>
      <c r="D5" s="5"/>
      <c r="E5" s="5"/>
      <c r="F5" s="5">
        <v>291.33333333333331</v>
      </c>
    </row>
    <row r="6" spans="1:6" x14ac:dyDescent="0.25">
      <c r="A6" s="3">
        <v>220</v>
      </c>
      <c r="B6" s="5"/>
      <c r="C6" s="5"/>
      <c r="D6" s="5"/>
      <c r="E6" s="5">
        <v>376.66666666666669</v>
      </c>
      <c r="F6" s="5">
        <v>376.66666666666669</v>
      </c>
    </row>
    <row r="7" spans="1:6" x14ac:dyDescent="0.25">
      <c r="A7" s="3">
        <v>240</v>
      </c>
      <c r="B7" s="5">
        <v>484.5</v>
      </c>
      <c r="C7" s="5"/>
      <c r="D7" s="5"/>
      <c r="E7" s="5"/>
      <c r="F7" s="5">
        <v>484.5</v>
      </c>
    </row>
    <row r="8" spans="1:6" x14ac:dyDescent="0.25">
      <c r="A8" s="3">
        <v>280</v>
      </c>
      <c r="B8" s="5"/>
      <c r="C8" s="5"/>
      <c r="D8" s="5">
        <v>435.66666666666669</v>
      </c>
      <c r="E8" s="5"/>
      <c r="F8" s="5">
        <v>435.66666666666669</v>
      </c>
    </row>
    <row r="9" spans="1:6" x14ac:dyDescent="0.25">
      <c r="A9" s="3">
        <v>300</v>
      </c>
      <c r="B9" s="5">
        <v>694</v>
      </c>
      <c r="C9" s="5"/>
      <c r="D9" s="5"/>
      <c r="E9" s="5"/>
      <c r="F9" s="5">
        <v>694</v>
      </c>
    </row>
    <row r="10" spans="1:6" x14ac:dyDescent="0.25">
      <c r="A10" s="3">
        <v>320</v>
      </c>
      <c r="B10" s="5">
        <v>799.66666666666663</v>
      </c>
      <c r="C10" s="5"/>
      <c r="D10" s="5"/>
      <c r="E10" s="5"/>
      <c r="F10" s="5">
        <v>799.66666666666663</v>
      </c>
    </row>
    <row r="11" spans="1:6" x14ac:dyDescent="0.25">
      <c r="A11" s="3">
        <v>330</v>
      </c>
      <c r="B11" s="5"/>
      <c r="C11" s="5"/>
      <c r="D11" s="5"/>
      <c r="E11" s="5">
        <v>776.33333333333337</v>
      </c>
      <c r="F11" s="5">
        <v>776.33333333333337</v>
      </c>
    </row>
    <row r="12" spans="1:6" x14ac:dyDescent="0.25">
      <c r="A12" s="3">
        <v>400</v>
      </c>
      <c r="B12" s="5">
        <v>1190.6666666666667</v>
      </c>
      <c r="C12" s="5"/>
      <c r="D12" s="5"/>
      <c r="E12" s="5"/>
      <c r="F12" s="5">
        <v>1190.6666666666667</v>
      </c>
    </row>
    <row r="13" spans="1:6" x14ac:dyDescent="0.25">
      <c r="A13" s="3">
        <v>420</v>
      </c>
      <c r="B13" s="5"/>
      <c r="C13" s="5"/>
      <c r="D13" s="5">
        <v>901.66666666666663</v>
      </c>
      <c r="E13" s="5"/>
      <c r="F13" s="5">
        <v>901.66666666666663</v>
      </c>
    </row>
    <row r="14" spans="1:6" x14ac:dyDescent="0.25">
      <c r="A14" s="3">
        <v>440</v>
      </c>
      <c r="B14" s="5"/>
      <c r="C14" s="5"/>
      <c r="D14" s="5"/>
      <c r="E14" s="5">
        <v>1283.3333333333333</v>
      </c>
      <c r="F14" s="5">
        <v>1283.3333333333333</v>
      </c>
    </row>
    <row r="15" spans="1:6" x14ac:dyDescent="0.25">
      <c r="A15" s="3">
        <v>468</v>
      </c>
      <c r="B15" s="5"/>
      <c r="C15" s="5">
        <v>1646</v>
      </c>
      <c r="D15" s="5"/>
      <c r="E15" s="5"/>
      <c r="F15" s="5">
        <v>1646</v>
      </c>
    </row>
    <row r="16" spans="1:6" x14ac:dyDescent="0.25">
      <c r="A16" s="3">
        <v>482</v>
      </c>
      <c r="B16" s="5"/>
      <c r="C16" s="5">
        <v>1775</v>
      </c>
      <c r="D16" s="5"/>
      <c r="E16" s="5"/>
      <c r="F16" s="5">
        <v>1775</v>
      </c>
    </row>
    <row r="17" spans="1:6" x14ac:dyDescent="0.25">
      <c r="A17" s="3">
        <v>488</v>
      </c>
      <c r="B17" s="5"/>
      <c r="C17" s="5">
        <v>1795</v>
      </c>
      <c r="D17" s="5"/>
      <c r="E17" s="5"/>
      <c r="F17" s="5">
        <v>1795</v>
      </c>
    </row>
    <row r="18" spans="1:6" x14ac:dyDescent="0.25">
      <c r="A18" s="3">
        <v>492</v>
      </c>
      <c r="B18" s="5"/>
      <c r="C18" s="5">
        <v>1828</v>
      </c>
      <c r="D18" s="5"/>
      <c r="E18" s="5"/>
      <c r="F18" s="5">
        <v>1828</v>
      </c>
    </row>
    <row r="19" spans="1:6" x14ac:dyDescent="0.25">
      <c r="A19" s="3">
        <v>498</v>
      </c>
      <c r="B19" s="5"/>
      <c r="C19" s="5">
        <v>1913</v>
      </c>
      <c r="D19" s="5"/>
      <c r="E19" s="5"/>
      <c r="F19" s="5">
        <v>1913</v>
      </c>
    </row>
    <row r="20" spans="1:6" x14ac:dyDescent="0.25">
      <c r="A20" s="3">
        <v>550</v>
      </c>
      <c r="B20" s="5"/>
      <c r="C20" s="5"/>
      <c r="D20" s="5"/>
      <c r="E20" s="5">
        <v>1988</v>
      </c>
      <c r="F20" s="5">
        <v>1988</v>
      </c>
    </row>
    <row r="21" spans="1:6" x14ac:dyDescent="0.25">
      <c r="A21" s="3">
        <v>560</v>
      </c>
      <c r="B21" s="5"/>
      <c r="C21" s="5"/>
      <c r="D21" s="5">
        <v>1534</v>
      </c>
      <c r="E21" s="5"/>
      <c r="F21" s="5">
        <v>1534</v>
      </c>
    </row>
    <row r="22" spans="1:6" x14ac:dyDescent="0.25">
      <c r="A22" s="3">
        <v>700</v>
      </c>
      <c r="B22" s="5"/>
      <c r="C22" s="5"/>
      <c r="D22" s="5">
        <v>2444.3333333333335</v>
      </c>
      <c r="E22" s="5"/>
      <c r="F22" s="5">
        <v>2444.3333333333335</v>
      </c>
    </row>
    <row r="23" spans="1:6" x14ac:dyDescent="0.25">
      <c r="A23" s="3" t="s">
        <v>16</v>
      </c>
      <c r="B23" s="5">
        <v>543.125</v>
      </c>
      <c r="C23" s="5">
        <v>1791.4</v>
      </c>
      <c r="D23" s="5">
        <v>1328.9166666666667</v>
      </c>
      <c r="E23" s="5">
        <v>1106.0833333333333</v>
      </c>
      <c r="F23" s="5">
        <v>966.2641509433962</v>
      </c>
    </row>
    <row r="25" spans="1:6" x14ac:dyDescent="0.25">
      <c r="A25" s="4"/>
      <c r="B25" s="4" t="s">
        <v>11</v>
      </c>
      <c r="C25" s="4" t="s">
        <v>12</v>
      </c>
      <c r="D25" s="4" t="s">
        <v>13</v>
      </c>
      <c r="E25" s="4" t="s">
        <v>14</v>
      </c>
    </row>
    <row r="26" spans="1:6" x14ac:dyDescent="0.25">
      <c r="A26" s="3">
        <v>120</v>
      </c>
      <c r="B26" s="5">
        <v>147</v>
      </c>
      <c r="C26" s="5"/>
      <c r="D26" s="5"/>
      <c r="E26" s="5"/>
    </row>
    <row r="27" spans="1:6" x14ac:dyDescent="0.25">
      <c r="A27" s="3">
        <v>160</v>
      </c>
      <c r="B27" s="5">
        <v>253.33333333333334</v>
      </c>
      <c r="C27" s="5"/>
      <c r="D27" s="5"/>
      <c r="E27" s="5"/>
    </row>
    <row r="28" spans="1:6" x14ac:dyDescent="0.25">
      <c r="A28" s="3">
        <v>180</v>
      </c>
      <c r="B28" s="5">
        <v>291.33333333333331</v>
      </c>
      <c r="C28" s="5"/>
      <c r="D28" s="5"/>
      <c r="E28" s="5"/>
    </row>
    <row r="29" spans="1:6" x14ac:dyDescent="0.25">
      <c r="A29" s="3">
        <v>220</v>
      </c>
      <c r="B29" s="5"/>
      <c r="C29" s="5"/>
      <c r="D29" s="5"/>
      <c r="E29" s="5">
        <v>376.66666666666669</v>
      </c>
    </row>
    <row r="30" spans="1:6" x14ac:dyDescent="0.25">
      <c r="A30" s="3">
        <v>240</v>
      </c>
      <c r="B30" s="5">
        <v>484.5</v>
      </c>
      <c r="C30" s="5"/>
      <c r="D30" s="5"/>
      <c r="E30" s="5"/>
    </row>
    <row r="31" spans="1:6" x14ac:dyDescent="0.25">
      <c r="A31" s="3">
        <v>280</v>
      </c>
      <c r="B31" s="5"/>
      <c r="C31" s="5"/>
      <c r="D31" s="5">
        <v>435.66666666666669</v>
      </c>
      <c r="E31" s="5"/>
    </row>
    <row r="32" spans="1:6" x14ac:dyDescent="0.25">
      <c r="A32" s="3">
        <v>300</v>
      </c>
      <c r="B32" s="5">
        <v>694</v>
      </c>
      <c r="C32" s="5"/>
      <c r="D32" s="5"/>
      <c r="E32" s="5"/>
    </row>
    <row r="33" spans="1:5" x14ac:dyDescent="0.25">
      <c r="A33" s="3">
        <v>320</v>
      </c>
      <c r="B33" s="5">
        <v>799.66666666666663</v>
      </c>
      <c r="C33" s="5"/>
      <c r="D33" s="5"/>
      <c r="E33" s="5"/>
    </row>
    <row r="34" spans="1:5" x14ac:dyDescent="0.25">
      <c r="A34" s="3">
        <v>330</v>
      </c>
      <c r="B34" s="5"/>
      <c r="C34" s="5"/>
      <c r="D34" s="5"/>
      <c r="E34" s="5">
        <v>776.33333333333337</v>
      </c>
    </row>
    <row r="35" spans="1:5" x14ac:dyDescent="0.25">
      <c r="A35" s="3">
        <v>400</v>
      </c>
      <c r="B35" s="5">
        <v>1190.6666666666667</v>
      </c>
      <c r="C35" s="5"/>
      <c r="D35" s="5"/>
      <c r="E35" s="5"/>
    </row>
    <row r="36" spans="1:5" x14ac:dyDescent="0.25">
      <c r="A36" s="3">
        <v>420</v>
      </c>
      <c r="B36" s="5"/>
      <c r="C36" s="5"/>
      <c r="D36" s="5">
        <v>901.66666666666663</v>
      </c>
      <c r="E36" s="5"/>
    </row>
    <row r="37" spans="1:5" x14ac:dyDescent="0.25">
      <c r="A37" s="3">
        <v>440</v>
      </c>
      <c r="B37" s="5"/>
      <c r="C37" s="5"/>
      <c r="D37" s="5"/>
      <c r="E37" s="5">
        <v>1283.3333333333333</v>
      </c>
    </row>
    <row r="38" spans="1:5" x14ac:dyDescent="0.25">
      <c r="A38" s="3">
        <v>468</v>
      </c>
      <c r="B38" s="5"/>
      <c r="C38" s="5">
        <v>1646</v>
      </c>
      <c r="D38" s="5"/>
      <c r="E38" s="5"/>
    </row>
    <row r="39" spans="1:5" x14ac:dyDescent="0.25">
      <c r="A39" s="3">
        <v>482</v>
      </c>
      <c r="B39" s="5"/>
      <c r="C39" s="5">
        <v>1775</v>
      </c>
      <c r="D39" s="5"/>
      <c r="E39" s="5"/>
    </row>
    <row r="40" spans="1:5" x14ac:dyDescent="0.25">
      <c r="A40" s="3">
        <v>488</v>
      </c>
      <c r="B40" s="5"/>
      <c r="C40" s="5">
        <v>1795</v>
      </c>
      <c r="D40" s="5"/>
      <c r="E40" s="5"/>
    </row>
    <row r="41" spans="1:5" x14ac:dyDescent="0.25">
      <c r="A41" s="3">
        <v>492</v>
      </c>
      <c r="B41" s="5"/>
      <c r="C41" s="5">
        <v>1828</v>
      </c>
      <c r="D41" s="5"/>
      <c r="E41" s="5"/>
    </row>
    <row r="42" spans="1:5" x14ac:dyDescent="0.25">
      <c r="A42" s="3">
        <v>498</v>
      </c>
      <c r="B42" s="5"/>
      <c r="C42" s="5">
        <v>1913</v>
      </c>
      <c r="D42" s="5"/>
      <c r="E42" s="5"/>
    </row>
    <row r="43" spans="1:5" x14ac:dyDescent="0.25">
      <c r="A43" s="3">
        <v>550</v>
      </c>
      <c r="B43" s="5"/>
      <c r="C43" s="5"/>
      <c r="D43" s="5"/>
      <c r="E43" s="5">
        <v>1988</v>
      </c>
    </row>
    <row r="44" spans="1:5" x14ac:dyDescent="0.25">
      <c r="A44" s="3">
        <v>560</v>
      </c>
      <c r="B44" s="5"/>
      <c r="C44" s="5"/>
      <c r="D44" s="5">
        <v>1534</v>
      </c>
      <c r="E44" s="5"/>
    </row>
    <row r="45" spans="1:5" x14ac:dyDescent="0.25">
      <c r="A45" s="3">
        <v>700</v>
      </c>
      <c r="B45" s="5"/>
      <c r="C45" s="5"/>
      <c r="D45" s="5">
        <v>2444.3333333333335</v>
      </c>
      <c r="E45" s="5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2" sqref="B22"/>
    </sheetView>
  </sheetViews>
  <sheetFormatPr defaultRowHeight="15" x14ac:dyDescent="0.25"/>
  <cols>
    <col min="1" max="1" width="26.140625" bestFit="1" customWidth="1"/>
    <col min="2" max="2" width="40.42578125" bestFit="1" customWidth="1"/>
    <col min="3" max="3" width="55.7109375" bestFit="1" customWidth="1"/>
    <col min="4" max="4" width="40.28515625" bestFit="1" customWidth="1"/>
    <col min="5" max="5" width="72" bestFit="1" customWidth="1"/>
    <col min="6" max="6" width="14.28515625" bestFit="1" customWidth="1"/>
  </cols>
  <sheetData>
    <row r="1" spans="1:6" x14ac:dyDescent="0.25">
      <c r="A1" s="2" t="s">
        <v>19</v>
      </c>
      <c r="B1" s="2" t="s">
        <v>17</v>
      </c>
    </row>
    <row r="2" spans="1:6" x14ac:dyDescent="0.25">
      <c r="A2" s="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</row>
    <row r="3" spans="1:6" x14ac:dyDescent="0.25">
      <c r="A3" s="3">
        <v>209</v>
      </c>
      <c r="B3" s="5">
        <v>208.33333333333334</v>
      </c>
      <c r="C3" s="5"/>
      <c r="D3" s="5">
        <v>209</v>
      </c>
      <c r="E3" s="5">
        <v>209</v>
      </c>
      <c r="F3" s="5">
        <v>208.66666666666666</v>
      </c>
    </row>
    <row r="4" spans="1:6" x14ac:dyDescent="0.25">
      <c r="A4" s="3">
        <v>309</v>
      </c>
      <c r="B4" s="5">
        <v>309</v>
      </c>
      <c r="C4" s="5"/>
      <c r="D4" s="5">
        <v>309</v>
      </c>
      <c r="E4" s="5">
        <v>309</v>
      </c>
      <c r="F4" s="5">
        <v>309</v>
      </c>
    </row>
    <row r="5" spans="1:6" x14ac:dyDescent="0.25">
      <c r="A5" s="3">
        <v>409</v>
      </c>
      <c r="B5" s="5">
        <v>408.33333333333331</v>
      </c>
      <c r="C5" s="5"/>
      <c r="D5" s="5">
        <v>409</v>
      </c>
      <c r="E5" s="5">
        <v>408.33333333333331</v>
      </c>
      <c r="F5" s="5">
        <v>408.5</v>
      </c>
    </row>
    <row r="6" spans="1:6" x14ac:dyDescent="0.25">
      <c r="A6" s="3">
        <v>509</v>
      </c>
      <c r="B6" s="5">
        <v>507.83333333333331</v>
      </c>
      <c r="C6" s="5">
        <v>509</v>
      </c>
      <c r="D6" s="5">
        <v>509</v>
      </c>
      <c r="E6" s="5">
        <v>508</v>
      </c>
      <c r="F6" s="5">
        <v>508.41176470588238</v>
      </c>
    </row>
    <row r="7" spans="1:6" x14ac:dyDescent="0.25">
      <c r="A7" s="3" t="s">
        <v>16</v>
      </c>
      <c r="B7" s="5">
        <v>358.375</v>
      </c>
      <c r="C7" s="5">
        <v>509</v>
      </c>
      <c r="D7" s="5">
        <v>359</v>
      </c>
      <c r="E7" s="5">
        <v>358.58333333333331</v>
      </c>
      <c r="F7" s="5">
        <v>372.77358490566036</v>
      </c>
    </row>
    <row r="9" spans="1:6" x14ac:dyDescent="0.25">
      <c r="A9" s="4"/>
      <c r="B9" s="4" t="s">
        <v>11</v>
      </c>
      <c r="C9" s="4" t="s">
        <v>12</v>
      </c>
      <c r="D9" s="4" t="s">
        <v>13</v>
      </c>
      <c r="E9" s="4" t="s">
        <v>14</v>
      </c>
    </row>
    <row r="10" spans="1:6" x14ac:dyDescent="0.25">
      <c r="A10" s="3">
        <v>209</v>
      </c>
      <c r="B10" s="5">
        <v>208.33333333333334</v>
      </c>
      <c r="C10" s="5"/>
      <c r="D10" s="5">
        <v>209</v>
      </c>
      <c r="E10" s="5">
        <v>209</v>
      </c>
    </row>
    <row r="11" spans="1:6" x14ac:dyDescent="0.25">
      <c r="A11" s="3">
        <v>309</v>
      </c>
      <c r="B11" s="5">
        <v>309</v>
      </c>
      <c r="C11" s="5"/>
      <c r="D11" s="5">
        <v>309</v>
      </c>
      <c r="E11" s="5">
        <v>309</v>
      </c>
    </row>
    <row r="12" spans="1:6" x14ac:dyDescent="0.25">
      <c r="A12" s="3">
        <v>409</v>
      </c>
      <c r="B12" s="5">
        <v>408.33333333333331</v>
      </c>
      <c r="C12" s="5"/>
      <c r="D12" s="5">
        <v>409</v>
      </c>
      <c r="E12" s="5">
        <v>408.33333333333331</v>
      </c>
    </row>
    <row r="13" spans="1:6" x14ac:dyDescent="0.25">
      <c r="A13" s="3">
        <v>509</v>
      </c>
      <c r="B13" s="5">
        <v>507.83333333333331</v>
      </c>
      <c r="C13" s="5">
        <v>509</v>
      </c>
      <c r="D13" s="5">
        <v>509</v>
      </c>
      <c r="E13" s="5">
        <v>508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21" sqref="B21"/>
    </sheetView>
  </sheetViews>
  <sheetFormatPr defaultRowHeight="15" x14ac:dyDescent="0.25"/>
  <cols>
    <col min="1" max="1" width="26.140625" bestFit="1" customWidth="1"/>
    <col min="2" max="2" width="40.42578125" bestFit="1" customWidth="1"/>
    <col min="3" max="3" width="55.7109375" bestFit="1" customWidth="1"/>
    <col min="4" max="4" width="40.28515625" bestFit="1" customWidth="1"/>
    <col min="5" max="5" width="72" bestFit="1" customWidth="1"/>
    <col min="6" max="6" width="14.28515625" bestFit="1" customWidth="1"/>
  </cols>
  <sheetData>
    <row r="1" spans="1:6" x14ac:dyDescent="0.25">
      <c r="A1" s="2" t="s">
        <v>19</v>
      </c>
      <c r="B1" s="2" t="s">
        <v>17</v>
      </c>
    </row>
    <row r="2" spans="1:6" x14ac:dyDescent="0.25">
      <c r="A2" s="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</row>
    <row r="3" spans="1:6" x14ac:dyDescent="0.25">
      <c r="A3" s="3">
        <v>120</v>
      </c>
      <c r="B3" s="5">
        <v>208.33333333333334</v>
      </c>
      <c r="C3" s="5"/>
      <c r="D3" s="5"/>
      <c r="E3" s="5"/>
      <c r="F3" s="5">
        <v>208.33333333333334</v>
      </c>
    </row>
    <row r="4" spans="1:6" x14ac:dyDescent="0.25">
      <c r="A4" s="3">
        <v>160</v>
      </c>
      <c r="B4" s="5">
        <v>208.33333333333334</v>
      </c>
      <c r="C4" s="5"/>
      <c r="D4" s="5"/>
      <c r="E4" s="5"/>
      <c r="F4" s="5">
        <v>208.33333333333334</v>
      </c>
    </row>
    <row r="5" spans="1:6" x14ac:dyDescent="0.25">
      <c r="A5" s="3">
        <v>180</v>
      </c>
      <c r="B5" s="5">
        <v>309</v>
      </c>
      <c r="C5" s="5"/>
      <c r="D5" s="5"/>
      <c r="E5" s="5"/>
      <c r="F5" s="5">
        <v>309</v>
      </c>
    </row>
    <row r="6" spans="1:6" x14ac:dyDescent="0.25">
      <c r="A6" s="3">
        <v>220</v>
      </c>
      <c r="B6" s="5"/>
      <c r="C6" s="5"/>
      <c r="D6" s="5"/>
      <c r="E6" s="5">
        <v>209</v>
      </c>
      <c r="F6" s="5">
        <v>209</v>
      </c>
    </row>
    <row r="7" spans="1:6" x14ac:dyDescent="0.25">
      <c r="A7" s="3">
        <v>240</v>
      </c>
      <c r="B7" s="5">
        <v>358.83333333333331</v>
      </c>
      <c r="C7" s="5"/>
      <c r="D7" s="5"/>
      <c r="E7" s="5"/>
      <c r="F7" s="5">
        <v>358.83333333333331</v>
      </c>
    </row>
    <row r="8" spans="1:6" x14ac:dyDescent="0.25">
      <c r="A8" s="3">
        <v>280</v>
      </c>
      <c r="B8" s="5"/>
      <c r="C8" s="5"/>
      <c r="D8" s="5">
        <v>209</v>
      </c>
      <c r="E8" s="5"/>
      <c r="F8" s="5">
        <v>209</v>
      </c>
    </row>
    <row r="9" spans="1:6" x14ac:dyDescent="0.25">
      <c r="A9" s="3">
        <v>300</v>
      </c>
      <c r="B9" s="5">
        <v>506.66666666666669</v>
      </c>
      <c r="C9" s="5"/>
      <c r="D9" s="5"/>
      <c r="E9" s="5"/>
      <c r="F9" s="5">
        <v>506.66666666666669</v>
      </c>
    </row>
    <row r="10" spans="1:6" x14ac:dyDescent="0.25">
      <c r="A10" s="3">
        <v>320</v>
      </c>
      <c r="B10" s="5">
        <v>408</v>
      </c>
      <c r="C10" s="5"/>
      <c r="D10" s="5"/>
      <c r="E10" s="5"/>
      <c r="F10" s="5">
        <v>408</v>
      </c>
    </row>
    <row r="11" spans="1:6" x14ac:dyDescent="0.25">
      <c r="A11" s="3">
        <v>330</v>
      </c>
      <c r="B11" s="5"/>
      <c r="C11" s="5"/>
      <c r="D11" s="5"/>
      <c r="E11" s="5">
        <v>309</v>
      </c>
      <c r="F11" s="5">
        <v>309</v>
      </c>
    </row>
    <row r="12" spans="1:6" x14ac:dyDescent="0.25">
      <c r="A12" s="3">
        <v>400</v>
      </c>
      <c r="B12" s="5">
        <v>509</v>
      </c>
      <c r="C12" s="5"/>
      <c r="D12" s="5"/>
      <c r="E12" s="5"/>
      <c r="F12" s="5">
        <v>509</v>
      </c>
    </row>
    <row r="13" spans="1:6" x14ac:dyDescent="0.25">
      <c r="A13" s="3">
        <v>420</v>
      </c>
      <c r="B13" s="5"/>
      <c r="C13" s="5"/>
      <c r="D13" s="5">
        <v>309</v>
      </c>
      <c r="E13" s="5"/>
      <c r="F13" s="5">
        <v>309</v>
      </c>
    </row>
    <row r="14" spans="1:6" x14ac:dyDescent="0.25">
      <c r="A14" s="3">
        <v>440</v>
      </c>
      <c r="B14" s="5"/>
      <c r="C14" s="5"/>
      <c r="D14" s="5"/>
      <c r="E14" s="5">
        <v>408.33333333333331</v>
      </c>
      <c r="F14" s="5">
        <v>408.33333333333331</v>
      </c>
    </row>
    <row r="15" spans="1:6" x14ac:dyDescent="0.25">
      <c r="A15" s="3">
        <v>468</v>
      </c>
      <c r="B15" s="5"/>
      <c r="C15" s="5">
        <v>509</v>
      </c>
      <c r="D15" s="5"/>
      <c r="E15" s="5"/>
      <c r="F15" s="5">
        <v>509</v>
      </c>
    </row>
    <row r="16" spans="1:6" x14ac:dyDescent="0.25">
      <c r="A16" s="3">
        <v>482</v>
      </c>
      <c r="B16" s="5"/>
      <c r="C16" s="5">
        <v>509</v>
      </c>
      <c r="D16" s="5"/>
      <c r="E16" s="5"/>
      <c r="F16" s="5">
        <v>509</v>
      </c>
    </row>
    <row r="17" spans="1:6" x14ac:dyDescent="0.25">
      <c r="A17" s="3">
        <v>488</v>
      </c>
      <c r="B17" s="5"/>
      <c r="C17" s="5">
        <v>509</v>
      </c>
      <c r="D17" s="5"/>
      <c r="E17" s="5"/>
      <c r="F17" s="5">
        <v>509</v>
      </c>
    </row>
    <row r="18" spans="1:6" x14ac:dyDescent="0.25">
      <c r="A18" s="3">
        <v>492</v>
      </c>
      <c r="B18" s="5"/>
      <c r="C18" s="5">
        <v>509</v>
      </c>
      <c r="D18" s="5"/>
      <c r="E18" s="5"/>
      <c r="F18" s="5">
        <v>509</v>
      </c>
    </row>
    <row r="19" spans="1:6" x14ac:dyDescent="0.25">
      <c r="A19" s="3">
        <v>498</v>
      </c>
      <c r="B19" s="5"/>
      <c r="C19" s="5">
        <v>509</v>
      </c>
      <c r="D19" s="5"/>
      <c r="E19" s="5"/>
      <c r="F19" s="5">
        <v>509</v>
      </c>
    </row>
    <row r="20" spans="1:6" x14ac:dyDescent="0.25">
      <c r="A20" s="3">
        <v>550</v>
      </c>
      <c r="B20" s="5"/>
      <c r="C20" s="5"/>
      <c r="D20" s="5"/>
      <c r="E20" s="5">
        <v>508</v>
      </c>
      <c r="F20" s="5">
        <v>508</v>
      </c>
    </row>
    <row r="21" spans="1:6" x14ac:dyDescent="0.25">
      <c r="A21" s="3">
        <v>560</v>
      </c>
      <c r="B21" s="5"/>
      <c r="C21" s="5"/>
      <c r="D21" s="5">
        <v>409</v>
      </c>
      <c r="E21" s="5"/>
      <c r="F21" s="5">
        <v>409</v>
      </c>
    </row>
    <row r="22" spans="1:6" x14ac:dyDescent="0.25">
      <c r="A22" s="3">
        <v>700</v>
      </c>
      <c r="B22" s="5"/>
      <c r="C22" s="5"/>
      <c r="D22" s="5">
        <v>509</v>
      </c>
      <c r="E22" s="5"/>
      <c r="F22" s="5">
        <v>509</v>
      </c>
    </row>
    <row r="23" spans="1:6" x14ac:dyDescent="0.25">
      <c r="A23" s="3" t="s">
        <v>16</v>
      </c>
      <c r="B23" s="5">
        <v>358.375</v>
      </c>
      <c r="C23" s="5">
        <v>509</v>
      </c>
      <c r="D23" s="5">
        <v>359</v>
      </c>
      <c r="E23" s="5">
        <v>358.58333333333331</v>
      </c>
      <c r="F23" s="5">
        <v>372.77358490566036</v>
      </c>
    </row>
    <row r="25" spans="1:6" x14ac:dyDescent="0.25">
      <c r="A25" s="4"/>
      <c r="B25" s="4" t="s">
        <v>11</v>
      </c>
      <c r="C25" s="4" t="s">
        <v>12</v>
      </c>
      <c r="D25" s="4" t="s">
        <v>13</v>
      </c>
      <c r="E25" s="4" t="s">
        <v>14</v>
      </c>
    </row>
    <row r="26" spans="1:6" x14ac:dyDescent="0.25">
      <c r="A26" s="3">
        <v>120</v>
      </c>
      <c r="B26" s="5">
        <v>208.33333333333334</v>
      </c>
      <c r="C26" s="5"/>
      <c r="D26" s="5"/>
      <c r="E26" s="5"/>
    </row>
    <row r="27" spans="1:6" x14ac:dyDescent="0.25">
      <c r="A27" s="3">
        <v>160</v>
      </c>
      <c r="B27" s="5">
        <v>208.33333333333334</v>
      </c>
      <c r="C27" s="5"/>
      <c r="D27" s="5"/>
      <c r="E27" s="5"/>
    </row>
    <row r="28" spans="1:6" x14ac:dyDescent="0.25">
      <c r="A28" s="3">
        <v>180</v>
      </c>
      <c r="B28" s="5">
        <v>309</v>
      </c>
      <c r="C28" s="5"/>
      <c r="D28" s="5"/>
      <c r="E28" s="5"/>
    </row>
    <row r="29" spans="1:6" x14ac:dyDescent="0.25">
      <c r="A29" s="3">
        <v>220</v>
      </c>
      <c r="B29" s="5"/>
      <c r="C29" s="5"/>
      <c r="D29" s="5"/>
      <c r="E29" s="5">
        <v>209</v>
      </c>
    </row>
    <row r="30" spans="1:6" x14ac:dyDescent="0.25">
      <c r="A30" s="3">
        <v>240</v>
      </c>
      <c r="B30" s="5">
        <v>358.83333333333331</v>
      </c>
      <c r="C30" s="5"/>
      <c r="D30" s="5"/>
      <c r="E30" s="5"/>
    </row>
    <row r="31" spans="1:6" x14ac:dyDescent="0.25">
      <c r="A31" s="3">
        <v>280</v>
      </c>
      <c r="B31" s="5"/>
      <c r="C31" s="5"/>
      <c r="D31" s="5">
        <v>209</v>
      </c>
      <c r="E31" s="5"/>
    </row>
    <row r="32" spans="1:6" x14ac:dyDescent="0.25">
      <c r="A32" s="3">
        <v>300</v>
      </c>
      <c r="B32" s="5">
        <v>506.66666666666669</v>
      </c>
      <c r="C32" s="5"/>
      <c r="D32" s="5"/>
      <c r="E32" s="5"/>
    </row>
    <row r="33" spans="1:5" x14ac:dyDescent="0.25">
      <c r="A33" s="3">
        <v>320</v>
      </c>
      <c r="B33" s="5">
        <v>408</v>
      </c>
      <c r="C33" s="5"/>
      <c r="D33" s="5"/>
      <c r="E33" s="5"/>
    </row>
    <row r="34" spans="1:5" x14ac:dyDescent="0.25">
      <c r="A34" s="3">
        <v>330</v>
      </c>
      <c r="B34" s="5"/>
      <c r="C34" s="5"/>
      <c r="D34" s="5"/>
      <c r="E34" s="5">
        <v>309</v>
      </c>
    </row>
    <row r="35" spans="1:5" x14ac:dyDescent="0.25">
      <c r="A35" s="3">
        <v>400</v>
      </c>
      <c r="B35" s="5">
        <v>509</v>
      </c>
      <c r="C35" s="5"/>
      <c r="D35" s="5"/>
      <c r="E35" s="5"/>
    </row>
    <row r="36" spans="1:5" x14ac:dyDescent="0.25">
      <c r="A36" s="3">
        <v>420</v>
      </c>
      <c r="B36" s="5"/>
      <c r="C36" s="5"/>
      <c r="D36" s="5">
        <v>309</v>
      </c>
      <c r="E36" s="5"/>
    </row>
    <row r="37" spans="1:5" x14ac:dyDescent="0.25">
      <c r="A37" s="3">
        <v>440</v>
      </c>
      <c r="B37" s="5"/>
      <c r="C37" s="5"/>
      <c r="D37" s="5"/>
      <c r="E37" s="5">
        <v>408.33333333333331</v>
      </c>
    </row>
    <row r="38" spans="1:5" x14ac:dyDescent="0.25">
      <c r="A38" s="3">
        <v>468</v>
      </c>
      <c r="B38" s="5"/>
      <c r="C38" s="5">
        <v>509</v>
      </c>
      <c r="D38" s="5"/>
      <c r="E38" s="5"/>
    </row>
    <row r="39" spans="1:5" x14ac:dyDescent="0.25">
      <c r="A39" s="3">
        <v>482</v>
      </c>
      <c r="B39" s="5"/>
      <c r="C39" s="5">
        <v>509</v>
      </c>
      <c r="D39" s="5"/>
      <c r="E39" s="5"/>
    </row>
    <row r="40" spans="1:5" x14ac:dyDescent="0.25">
      <c r="A40" s="3">
        <v>488</v>
      </c>
      <c r="B40" s="5"/>
      <c r="C40" s="5">
        <v>509</v>
      </c>
      <c r="D40" s="5"/>
      <c r="E40" s="5"/>
    </row>
    <row r="41" spans="1:5" x14ac:dyDescent="0.25">
      <c r="A41" s="3">
        <v>492</v>
      </c>
      <c r="B41" s="5"/>
      <c r="C41" s="5">
        <v>509</v>
      </c>
      <c r="D41" s="5"/>
      <c r="E41" s="5"/>
    </row>
    <row r="42" spans="1:5" x14ac:dyDescent="0.25">
      <c r="A42" s="3">
        <v>498</v>
      </c>
      <c r="B42" s="5"/>
      <c r="C42" s="5">
        <v>509</v>
      </c>
      <c r="D42" s="5"/>
      <c r="E42" s="5"/>
    </row>
    <row r="43" spans="1:5" x14ac:dyDescent="0.25">
      <c r="A43" s="3">
        <v>550</v>
      </c>
      <c r="B43" s="5"/>
      <c r="C43" s="5"/>
      <c r="D43" s="5"/>
      <c r="E43" s="5">
        <v>508</v>
      </c>
    </row>
    <row r="44" spans="1:5" x14ac:dyDescent="0.25">
      <c r="A44" s="3">
        <v>560</v>
      </c>
      <c r="B44" s="5"/>
      <c r="C44" s="5"/>
      <c r="D44" s="5">
        <v>409</v>
      </c>
      <c r="E44" s="5"/>
    </row>
    <row r="45" spans="1:5" x14ac:dyDescent="0.25">
      <c r="A45" s="3">
        <v>700</v>
      </c>
      <c r="B45" s="5"/>
      <c r="C45" s="5"/>
      <c r="D45" s="5">
        <v>509</v>
      </c>
      <c r="E45" s="5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2" sqref="C9:C12"/>
    </sheetView>
  </sheetViews>
  <sheetFormatPr defaultRowHeight="15" x14ac:dyDescent="0.25"/>
  <cols>
    <col min="1" max="1" width="17.7109375" customWidth="1"/>
    <col min="2" max="2" width="26.140625" bestFit="1" customWidth="1"/>
  </cols>
  <sheetData>
    <row r="1" spans="1:3" x14ac:dyDescent="0.25">
      <c r="A1" s="2" t="s">
        <v>15</v>
      </c>
      <c r="B1" t="s">
        <v>19</v>
      </c>
    </row>
    <row r="2" spans="1:3" x14ac:dyDescent="0.25">
      <c r="A2" s="3">
        <v>209</v>
      </c>
      <c r="B2" s="5">
        <v>208.66666666666666</v>
      </c>
    </row>
    <row r="3" spans="1:3" x14ac:dyDescent="0.25">
      <c r="A3" s="3">
        <v>309</v>
      </c>
      <c r="B3" s="5">
        <v>309</v>
      </c>
    </row>
    <row r="4" spans="1:3" x14ac:dyDescent="0.25">
      <c r="A4" s="3">
        <v>409</v>
      </c>
      <c r="B4" s="5">
        <v>408.5</v>
      </c>
    </row>
    <row r="5" spans="1:3" x14ac:dyDescent="0.25">
      <c r="A5" s="3">
        <v>509</v>
      </c>
      <c r="B5" s="5">
        <v>508.41176470588238</v>
      </c>
    </row>
    <row r="6" spans="1:3" x14ac:dyDescent="0.25">
      <c r="A6" s="3" t="s">
        <v>16</v>
      </c>
      <c r="B6" s="5">
        <v>372.77358490566036</v>
      </c>
    </row>
    <row r="9" spans="1:3" x14ac:dyDescent="0.25">
      <c r="A9" s="3">
        <v>209</v>
      </c>
      <c r="B9" s="5">
        <v>208.66666666666666</v>
      </c>
      <c r="C9">
        <f t="shared" ref="C9:C11" si="0">-$B$13*A9+B9</f>
        <v>-0.15575163398693803</v>
      </c>
    </row>
    <row r="10" spans="1:3" x14ac:dyDescent="0.25">
      <c r="A10" s="3">
        <v>309</v>
      </c>
      <c r="B10" s="5">
        <v>309</v>
      </c>
      <c r="C10">
        <f t="shared" si="0"/>
        <v>0.26254901960783172</v>
      </c>
    </row>
    <row r="11" spans="1:3" x14ac:dyDescent="0.25">
      <c r="A11" s="3">
        <v>409</v>
      </c>
      <c r="B11" s="5">
        <v>408.5</v>
      </c>
      <c r="C11">
        <f t="shared" si="0"/>
        <v>-0.15248366013076975</v>
      </c>
    </row>
    <row r="12" spans="1:3" x14ac:dyDescent="0.25">
      <c r="A12" s="3">
        <v>509</v>
      </c>
      <c r="B12" s="5">
        <v>508.41176470588238</v>
      </c>
      <c r="C12">
        <f>-$B$13*A12+B12</f>
        <v>-0.15575163398693803</v>
      </c>
    </row>
    <row r="13" spans="1:3" x14ac:dyDescent="0.25">
      <c r="B13">
        <f>(B12-B9)/(A12-A9)</f>
        <v>0.99915032679738569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8" sqref="C8:F11"/>
    </sheetView>
  </sheetViews>
  <sheetFormatPr defaultRowHeight="15" x14ac:dyDescent="0.25"/>
  <cols>
    <col min="1" max="1" width="17.7109375" bestFit="1" customWidth="1"/>
    <col min="2" max="2" width="17.85546875" bestFit="1" customWidth="1"/>
  </cols>
  <sheetData>
    <row r="1" spans="1:6" x14ac:dyDescent="0.25">
      <c r="A1" s="2" t="s">
        <v>15</v>
      </c>
      <c r="B1" t="s">
        <v>18</v>
      </c>
    </row>
    <row r="2" spans="1:6" x14ac:dyDescent="0.25">
      <c r="A2" s="3">
        <v>209</v>
      </c>
      <c r="B2" s="5">
        <v>303.16666666666669</v>
      </c>
    </row>
    <row r="3" spans="1:6" x14ac:dyDescent="0.25">
      <c r="A3" s="3">
        <v>309</v>
      </c>
      <c r="B3" s="5">
        <v>616.16666666666663</v>
      </c>
    </row>
    <row r="4" spans="1:6" x14ac:dyDescent="0.25">
      <c r="A4" s="3">
        <v>409</v>
      </c>
      <c r="B4" s="5">
        <v>1022.6666666666666</v>
      </c>
    </row>
    <row r="5" spans="1:6" x14ac:dyDescent="0.25">
      <c r="A5" s="3">
        <v>509</v>
      </c>
      <c r="B5" s="5">
        <v>1641.6470588235295</v>
      </c>
    </row>
    <row r="6" spans="1:6" x14ac:dyDescent="0.25">
      <c r="A6" s="3" t="s">
        <v>16</v>
      </c>
      <c r="B6" s="5">
        <v>966.2641509433962</v>
      </c>
    </row>
    <row r="7" spans="1:6" x14ac:dyDescent="0.25">
      <c r="C7">
        <v>7.6E-3</v>
      </c>
      <c r="D7">
        <v>-1.0704</v>
      </c>
      <c r="E7">
        <v>198.69</v>
      </c>
    </row>
    <row r="8" spans="1:6" x14ac:dyDescent="0.25">
      <c r="A8" s="3">
        <v>209</v>
      </c>
      <c r="B8" s="5">
        <v>303.16666666666669</v>
      </c>
      <c r="C8">
        <f>$C$7*A8*A8</f>
        <v>331.97559999999999</v>
      </c>
      <c r="D8">
        <f>$D$7*A8</f>
        <v>-223.71360000000001</v>
      </c>
      <c r="E8">
        <f>$E$7</f>
        <v>198.69</v>
      </c>
      <c r="F8">
        <f>C8+D8+E8</f>
        <v>306.952</v>
      </c>
    </row>
    <row r="9" spans="1:6" x14ac:dyDescent="0.25">
      <c r="A9" s="3">
        <v>309</v>
      </c>
      <c r="B9" s="5">
        <v>616.16666666666663</v>
      </c>
      <c r="C9">
        <f t="shared" ref="C9:C11" si="0">$C$7*A9*A9</f>
        <v>725.65559999999994</v>
      </c>
      <c r="D9">
        <f t="shared" ref="D9:D11" si="1">$D$7*A9</f>
        <v>-330.75360000000001</v>
      </c>
      <c r="E9">
        <f t="shared" ref="E9:E11" si="2">$E$7</f>
        <v>198.69</v>
      </c>
      <c r="F9">
        <f t="shared" ref="F9:F11" si="3">C9+D9+E9</f>
        <v>593.59199999999987</v>
      </c>
    </row>
    <row r="10" spans="1:6" x14ac:dyDescent="0.25">
      <c r="A10" s="3">
        <v>409</v>
      </c>
      <c r="B10" s="5">
        <v>1022.6666666666666</v>
      </c>
      <c r="C10">
        <f t="shared" si="0"/>
        <v>1271.3356000000001</v>
      </c>
      <c r="D10">
        <f t="shared" si="1"/>
        <v>-437.79360000000003</v>
      </c>
      <c r="E10">
        <f t="shared" si="2"/>
        <v>198.69</v>
      </c>
      <c r="F10">
        <f t="shared" si="3"/>
        <v>1032.2320000000002</v>
      </c>
    </row>
    <row r="11" spans="1:6" x14ac:dyDescent="0.25">
      <c r="A11" s="3">
        <v>509</v>
      </c>
      <c r="B11" s="5">
        <v>1641.6470588235295</v>
      </c>
      <c r="C11">
        <f t="shared" si="0"/>
        <v>1969.0155999999999</v>
      </c>
      <c r="D11">
        <f t="shared" si="1"/>
        <v>-544.83360000000005</v>
      </c>
      <c r="E11">
        <f t="shared" si="2"/>
        <v>198.69</v>
      </c>
      <c r="F11">
        <f t="shared" si="3"/>
        <v>1622.8719999999998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24" sqref="C24"/>
    </sheetView>
  </sheetViews>
  <sheetFormatPr defaultRowHeight="15" x14ac:dyDescent="0.25"/>
  <cols>
    <col min="1" max="1" width="29.85546875" bestFit="1" customWidth="1"/>
    <col min="2" max="2" width="40.42578125" bestFit="1" customWidth="1"/>
    <col min="3" max="3" width="55.7109375" bestFit="1" customWidth="1"/>
    <col min="4" max="4" width="40.28515625" bestFit="1" customWidth="1"/>
    <col min="5" max="5" width="72" bestFit="1" customWidth="1"/>
    <col min="6" max="6" width="14.28515625" bestFit="1" customWidth="1"/>
  </cols>
  <sheetData>
    <row r="1" spans="1:6" x14ac:dyDescent="0.25">
      <c r="A1" s="2" t="s">
        <v>20</v>
      </c>
      <c r="B1" s="2" t="s">
        <v>17</v>
      </c>
    </row>
    <row r="2" spans="1:6" x14ac:dyDescent="0.25">
      <c r="A2" s="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</row>
    <row r="3" spans="1:6" x14ac:dyDescent="0.25">
      <c r="A3" s="3">
        <v>209</v>
      </c>
      <c r="B3" s="5">
        <v>133.5</v>
      </c>
      <c r="C3" s="5"/>
      <c r="D3" s="5">
        <v>200</v>
      </c>
      <c r="E3" s="5">
        <v>187</v>
      </c>
      <c r="F3" s="5">
        <v>163.5</v>
      </c>
    </row>
    <row r="4" spans="1:6" x14ac:dyDescent="0.25">
      <c r="A4" s="3">
        <v>309</v>
      </c>
      <c r="B4" s="5">
        <v>199</v>
      </c>
      <c r="C4" s="5"/>
      <c r="D4" s="5">
        <v>291.66666666666669</v>
      </c>
      <c r="E4" s="5">
        <v>286.33333333333331</v>
      </c>
      <c r="F4" s="5">
        <v>244</v>
      </c>
    </row>
    <row r="5" spans="1:6" x14ac:dyDescent="0.25">
      <c r="A5" s="3">
        <v>409</v>
      </c>
      <c r="B5" s="5">
        <v>266.16666666666669</v>
      </c>
      <c r="C5" s="5"/>
      <c r="D5" s="5">
        <v>395.33333333333331</v>
      </c>
      <c r="E5" s="5">
        <v>381</v>
      </c>
      <c r="F5" s="5">
        <v>327.16666666666669</v>
      </c>
    </row>
    <row r="6" spans="1:6" x14ac:dyDescent="0.25">
      <c r="A6" s="3">
        <v>509</v>
      </c>
      <c r="B6" s="5">
        <v>330.33333333333331</v>
      </c>
      <c r="C6" s="5">
        <v>475.8</v>
      </c>
      <c r="D6" s="5">
        <v>499.66666666666669</v>
      </c>
      <c r="E6" s="5">
        <v>484</v>
      </c>
      <c r="F6" s="5">
        <v>430.11764705882354</v>
      </c>
    </row>
    <row r="7" spans="1:6" x14ac:dyDescent="0.25">
      <c r="A7" s="3" t="s">
        <v>16</v>
      </c>
      <c r="B7" s="5">
        <v>232.25</v>
      </c>
      <c r="C7" s="5">
        <v>475.8</v>
      </c>
      <c r="D7" s="5">
        <v>346.66666666666669</v>
      </c>
      <c r="E7" s="5">
        <v>334.58333333333331</v>
      </c>
      <c r="F7" s="5">
        <v>304.30188679245282</v>
      </c>
    </row>
    <row r="9" spans="1:6" x14ac:dyDescent="0.25">
      <c r="A9" s="4"/>
      <c r="B9" s="4" t="s">
        <v>11</v>
      </c>
      <c r="C9" s="4" t="s">
        <v>12</v>
      </c>
      <c r="D9" s="4" t="s">
        <v>13</v>
      </c>
      <c r="E9" s="4" t="s">
        <v>14</v>
      </c>
    </row>
    <row r="10" spans="1:6" x14ac:dyDescent="0.25">
      <c r="A10" s="3">
        <v>209</v>
      </c>
      <c r="B10" s="5">
        <v>133.5</v>
      </c>
      <c r="C10" s="5"/>
      <c r="D10" s="5">
        <v>200</v>
      </c>
      <c r="E10" s="5">
        <v>187</v>
      </c>
    </row>
    <row r="11" spans="1:6" x14ac:dyDescent="0.25">
      <c r="A11" s="3">
        <v>309</v>
      </c>
      <c r="B11" s="5">
        <v>199</v>
      </c>
      <c r="C11" s="5"/>
      <c r="D11" s="5">
        <v>291.66666666666669</v>
      </c>
      <c r="E11" s="5">
        <v>286.33333333333331</v>
      </c>
    </row>
    <row r="12" spans="1:6" x14ac:dyDescent="0.25">
      <c r="A12" s="3">
        <v>409</v>
      </c>
      <c r="B12" s="5">
        <v>266.16666666666669</v>
      </c>
      <c r="C12" s="5"/>
      <c r="D12" s="5">
        <v>395.33333333333331</v>
      </c>
      <c r="E12" s="5">
        <v>381</v>
      </c>
    </row>
    <row r="13" spans="1:6" x14ac:dyDescent="0.25">
      <c r="A13" s="3">
        <v>509</v>
      </c>
      <c r="B13" s="5">
        <v>330.33333333333331</v>
      </c>
      <c r="C13" s="5">
        <v>475.8</v>
      </c>
      <c r="D13" s="5">
        <v>499.66666666666669</v>
      </c>
      <c r="E13" s="5">
        <v>484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C29" workbookViewId="0">
      <selection activeCell="C47" sqref="C47"/>
    </sheetView>
  </sheetViews>
  <sheetFormatPr defaultRowHeight="15" x14ac:dyDescent="0.25"/>
  <cols>
    <col min="1" max="1" width="29.85546875" bestFit="1" customWidth="1"/>
    <col min="2" max="2" width="40.42578125" bestFit="1" customWidth="1"/>
    <col min="3" max="3" width="55.7109375" bestFit="1" customWidth="1"/>
    <col min="4" max="4" width="40.28515625" bestFit="1" customWidth="1"/>
    <col min="5" max="5" width="72" bestFit="1" customWidth="1"/>
    <col min="6" max="6" width="14.28515625" bestFit="1" customWidth="1"/>
  </cols>
  <sheetData>
    <row r="1" spans="1:6" x14ac:dyDescent="0.25">
      <c r="A1" s="2" t="s">
        <v>20</v>
      </c>
      <c r="B1" s="2" t="s">
        <v>17</v>
      </c>
    </row>
    <row r="2" spans="1:6" x14ac:dyDescent="0.25">
      <c r="A2" s="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</row>
    <row r="3" spans="1:6" x14ac:dyDescent="0.25">
      <c r="A3" s="3">
        <v>120</v>
      </c>
      <c r="B3" s="5">
        <v>110.66666666666667</v>
      </c>
      <c r="C3" s="5"/>
      <c r="D3" s="5"/>
      <c r="E3" s="5"/>
      <c r="F3" s="5">
        <v>110.66666666666667</v>
      </c>
    </row>
    <row r="4" spans="1:6" x14ac:dyDescent="0.25">
      <c r="A4" s="3">
        <v>160</v>
      </c>
      <c r="B4" s="5">
        <v>156.33333333333334</v>
      </c>
      <c r="C4" s="5"/>
      <c r="D4" s="5"/>
      <c r="E4" s="5"/>
      <c r="F4" s="5">
        <v>156.33333333333334</v>
      </c>
    </row>
    <row r="5" spans="1:6" x14ac:dyDescent="0.25">
      <c r="A5" s="3">
        <v>180</v>
      </c>
      <c r="B5" s="5">
        <v>166.33333333333334</v>
      </c>
      <c r="C5" s="5"/>
      <c r="D5" s="5"/>
      <c r="E5" s="5"/>
      <c r="F5" s="5">
        <v>166.33333333333334</v>
      </c>
    </row>
    <row r="6" spans="1:6" x14ac:dyDescent="0.25">
      <c r="A6" s="3">
        <v>220</v>
      </c>
      <c r="B6" s="5"/>
      <c r="C6" s="5"/>
      <c r="D6" s="5"/>
      <c r="E6" s="5">
        <v>187</v>
      </c>
      <c r="F6" s="5">
        <v>187</v>
      </c>
    </row>
    <row r="7" spans="1:6" x14ac:dyDescent="0.25">
      <c r="A7" s="3">
        <v>240</v>
      </c>
      <c r="B7" s="5">
        <v>227.83333333333334</v>
      </c>
      <c r="C7" s="5"/>
      <c r="D7" s="5"/>
      <c r="E7" s="5"/>
      <c r="F7" s="5">
        <v>227.83333333333334</v>
      </c>
    </row>
    <row r="8" spans="1:6" x14ac:dyDescent="0.25">
      <c r="A8" s="3">
        <v>280</v>
      </c>
      <c r="B8" s="5"/>
      <c r="C8" s="5"/>
      <c r="D8" s="5">
        <v>200</v>
      </c>
      <c r="E8" s="5"/>
      <c r="F8" s="5">
        <v>200</v>
      </c>
    </row>
    <row r="9" spans="1:6" x14ac:dyDescent="0.25">
      <c r="A9" s="3">
        <v>300</v>
      </c>
      <c r="B9" s="5">
        <v>278</v>
      </c>
      <c r="C9" s="5"/>
      <c r="D9" s="5"/>
      <c r="E9" s="5"/>
      <c r="F9" s="5">
        <v>278</v>
      </c>
    </row>
    <row r="10" spans="1:6" x14ac:dyDescent="0.25">
      <c r="A10" s="3">
        <v>320</v>
      </c>
      <c r="B10" s="5">
        <v>308.33333333333331</v>
      </c>
      <c r="C10" s="5"/>
      <c r="D10" s="5"/>
      <c r="E10" s="5"/>
      <c r="F10" s="5">
        <v>308.33333333333331</v>
      </c>
    </row>
    <row r="11" spans="1:6" x14ac:dyDescent="0.25">
      <c r="A11" s="3">
        <v>330</v>
      </c>
      <c r="B11" s="5"/>
      <c r="C11" s="5"/>
      <c r="D11" s="5"/>
      <c r="E11" s="5">
        <v>286.33333333333331</v>
      </c>
      <c r="F11" s="5">
        <v>286.33333333333331</v>
      </c>
    </row>
    <row r="12" spans="1:6" x14ac:dyDescent="0.25">
      <c r="A12" s="3">
        <v>400</v>
      </c>
      <c r="B12" s="5">
        <v>382.66666666666669</v>
      </c>
      <c r="C12" s="5"/>
      <c r="D12" s="5"/>
      <c r="E12" s="5"/>
      <c r="F12" s="5">
        <v>382.66666666666669</v>
      </c>
    </row>
    <row r="13" spans="1:6" x14ac:dyDescent="0.25">
      <c r="A13" s="3">
        <v>420</v>
      </c>
      <c r="B13" s="5"/>
      <c r="C13" s="5"/>
      <c r="D13" s="5">
        <v>291.66666666666669</v>
      </c>
      <c r="E13" s="5"/>
      <c r="F13" s="5">
        <v>291.66666666666669</v>
      </c>
    </row>
    <row r="14" spans="1:6" x14ac:dyDescent="0.25">
      <c r="A14" s="3">
        <v>440</v>
      </c>
      <c r="B14" s="5"/>
      <c r="C14" s="5"/>
      <c r="D14" s="5"/>
      <c r="E14" s="5">
        <v>381</v>
      </c>
      <c r="F14" s="5">
        <v>381</v>
      </c>
    </row>
    <row r="15" spans="1:6" x14ac:dyDescent="0.25">
      <c r="A15" s="3">
        <v>468</v>
      </c>
      <c r="B15" s="5"/>
      <c r="C15" s="5">
        <v>459</v>
      </c>
      <c r="D15" s="5"/>
      <c r="E15" s="5"/>
      <c r="F15" s="5">
        <v>459</v>
      </c>
    </row>
    <row r="16" spans="1:6" x14ac:dyDescent="0.25">
      <c r="A16" s="3">
        <v>482</v>
      </c>
      <c r="B16" s="5"/>
      <c r="C16" s="5">
        <v>471</v>
      </c>
      <c r="D16" s="5"/>
      <c r="E16" s="5"/>
      <c r="F16" s="5">
        <v>471</v>
      </c>
    </row>
    <row r="17" spans="1:6" x14ac:dyDescent="0.25">
      <c r="A17" s="3">
        <v>488</v>
      </c>
      <c r="B17" s="5"/>
      <c r="C17" s="5">
        <v>486</v>
      </c>
      <c r="D17" s="5"/>
      <c r="E17" s="5"/>
      <c r="F17" s="5">
        <v>486</v>
      </c>
    </row>
    <row r="18" spans="1:6" x14ac:dyDescent="0.25">
      <c r="A18" s="3">
        <v>492</v>
      </c>
      <c r="B18" s="5"/>
      <c r="C18" s="5">
        <v>486</v>
      </c>
      <c r="D18" s="5"/>
      <c r="E18" s="5"/>
      <c r="F18" s="5">
        <v>486</v>
      </c>
    </row>
    <row r="19" spans="1:6" x14ac:dyDescent="0.25">
      <c r="A19" s="3">
        <v>498</v>
      </c>
      <c r="B19" s="5"/>
      <c r="C19" s="5">
        <v>477</v>
      </c>
      <c r="D19" s="5"/>
      <c r="E19" s="5"/>
      <c r="F19" s="5">
        <v>477</v>
      </c>
    </row>
    <row r="20" spans="1:6" x14ac:dyDescent="0.25">
      <c r="A20" s="3">
        <v>550</v>
      </c>
      <c r="B20" s="5"/>
      <c r="C20" s="5"/>
      <c r="D20" s="5"/>
      <c r="E20" s="5">
        <v>484</v>
      </c>
      <c r="F20" s="5">
        <v>484</v>
      </c>
    </row>
    <row r="21" spans="1:6" x14ac:dyDescent="0.25">
      <c r="A21" s="3">
        <v>560</v>
      </c>
      <c r="B21" s="5"/>
      <c r="C21" s="5"/>
      <c r="D21" s="5">
        <v>395.33333333333331</v>
      </c>
      <c r="E21" s="5"/>
      <c r="F21" s="5">
        <v>395.33333333333331</v>
      </c>
    </row>
    <row r="22" spans="1:6" x14ac:dyDescent="0.25">
      <c r="A22" s="3">
        <v>700</v>
      </c>
      <c r="B22" s="5"/>
      <c r="C22" s="5"/>
      <c r="D22" s="5">
        <v>499.66666666666669</v>
      </c>
      <c r="E22" s="5"/>
      <c r="F22" s="5">
        <v>499.66666666666669</v>
      </c>
    </row>
    <row r="23" spans="1:6" x14ac:dyDescent="0.25">
      <c r="A23" s="3" t="s">
        <v>16</v>
      </c>
      <c r="B23" s="5">
        <v>232.25</v>
      </c>
      <c r="C23" s="5">
        <v>475.8</v>
      </c>
      <c r="D23" s="5">
        <v>346.66666666666669</v>
      </c>
      <c r="E23" s="5">
        <v>334.58333333333331</v>
      </c>
      <c r="F23" s="5">
        <v>304.30188679245282</v>
      </c>
    </row>
    <row r="25" spans="1:6" x14ac:dyDescent="0.25">
      <c r="A25" s="4"/>
      <c r="B25" s="4" t="s">
        <v>11</v>
      </c>
      <c r="C25" s="4" t="s">
        <v>12</v>
      </c>
      <c r="D25" s="4" t="s">
        <v>13</v>
      </c>
      <c r="E25" s="4" t="s">
        <v>14</v>
      </c>
    </row>
    <row r="26" spans="1:6" x14ac:dyDescent="0.25">
      <c r="A26" s="3">
        <v>120</v>
      </c>
      <c r="B26" s="5">
        <v>110.66666666666667</v>
      </c>
      <c r="C26" s="5"/>
      <c r="D26" s="5"/>
      <c r="E26" s="5"/>
    </row>
    <row r="27" spans="1:6" x14ac:dyDescent="0.25">
      <c r="A27" s="3">
        <v>160</v>
      </c>
      <c r="B27" s="5">
        <v>156.33333333333334</v>
      </c>
      <c r="C27" s="5"/>
      <c r="D27" s="5"/>
      <c r="E27" s="5"/>
    </row>
    <row r="28" spans="1:6" x14ac:dyDescent="0.25">
      <c r="A28" s="3">
        <v>180</v>
      </c>
      <c r="B28" s="5">
        <v>166.33333333333334</v>
      </c>
      <c r="C28" s="5"/>
      <c r="D28" s="5"/>
      <c r="E28" s="5"/>
    </row>
    <row r="29" spans="1:6" x14ac:dyDescent="0.25">
      <c r="A29" s="3">
        <v>220</v>
      </c>
      <c r="B29" s="5"/>
      <c r="C29" s="5"/>
      <c r="D29" s="5"/>
      <c r="E29" s="5">
        <v>187</v>
      </c>
    </row>
    <row r="30" spans="1:6" x14ac:dyDescent="0.25">
      <c r="A30" s="3">
        <v>240</v>
      </c>
      <c r="B30" s="5">
        <v>227.83333333333334</v>
      </c>
      <c r="C30" s="5"/>
      <c r="D30" s="5"/>
      <c r="E30" s="5"/>
    </row>
    <row r="31" spans="1:6" x14ac:dyDescent="0.25">
      <c r="A31" s="3">
        <v>280</v>
      </c>
      <c r="B31" s="5"/>
      <c r="C31" s="5"/>
      <c r="D31" s="5">
        <v>200</v>
      </c>
      <c r="E31" s="5"/>
    </row>
    <row r="32" spans="1:6" x14ac:dyDescent="0.25">
      <c r="A32" s="3">
        <v>300</v>
      </c>
      <c r="B32" s="5">
        <v>278</v>
      </c>
      <c r="C32" s="5"/>
      <c r="D32" s="5"/>
      <c r="E32" s="5"/>
    </row>
    <row r="33" spans="1:5" x14ac:dyDescent="0.25">
      <c r="A33" s="3">
        <v>320</v>
      </c>
      <c r="B33" s="5">
        <v>308.33333333333331</v>
      </c>
      <c r="C33" s="5"/>
      <c r="D33" s="5"/>
      <c r="E33" s="5"/>
    </row>
    <row r="34" spans="1:5" x14ac:dyDescent="0.25">
      <c r="A34" s="3">
        <v>330</v>
      </c>
      <c r="B34" s="5"/>
      <c r="C34" s="5"/>
      <c r="D34" s="5"/>
      <c r="E34" s="5">
        <v>286.33333333333331</v>
      </c>
    </row>
    <row r="35" spans="1:5" x14ac:dyDescent="0.25">
      <c r="A35" s="3">
        <v>400</v>
      </c>
      <c r="B35" s="5">
        <v>382.66666666666669</v>
      </c>
      <c r="C35" s="5"/>
      <c r="D35" s="5"/>
      <c r="E35" s="5"/>
    </row>
    <row r="36" spans="1:5" x14ac:dyDescent="0.25">
      <c r="A36" s="3">
        <v>420</v>
      </c>
      <c r="B36" s="5"/>
      <c r="C36" s="5"/>
      <c r="D36" s="5">
        <v>291.66666666666669</v>
      </c>
      <c r="E36" s="5"/>
    </row>
    <row r="37" spans="1:5" x14ac:dyDescent="0.25">
      <c r="A37" s="3">
        <v>440</v>
      </c>
      <c r="B37" s="5"/>
      <c r="C37" s="5"/>
      <c r="D37" s="5"/>
      <c r="E37" s="5">
        <v>381</v>
      </c>
    </row>
    <row r="38" spans="1:5" x14ac:dyDescent="0.25">
      <c r="A38" s="3">
        <v>468</v>
      </c>
      <c r="B38" s="5"/>
      <c r="C38" s="5">
        <v>459</v>
      </c>
      <c r="D38" s="5"/>
      <c r="E38" s="5"/>
    </row>
    <row r="39" spans="1:5" x14ac:dyDescent="0.25">
      <c r="A39" s="3">
        <v>482</v>
      </c>
      <c r="B39" s="5"/>
      <c r="C39" s="5">
        <v>471</v>
      </c>
      <c r="D39" s="5"/>
      <c r="E39" s="5"/>
    </row>
    <row r="40" spans="1:5" x14ac:dyDescent="0.25">
      <c r="A40" s="3">
        <v>488</v>
      </c>
      <c r="B40" s="5"/>
      <c r="C40" s="5">
        <v>486</v>
      </c>
      <c r="D40" s="5"/>
      <c r="E40" s="5"/>
    </row>
    <row r="41" spans="1:5" x14ac:dyDescent="0.25">
      <c r="A41" s="3">
        <v>492</v>
      </c>
      <c r="B41" s="5"/>
      <c r="C41" s="5">
        <v>486</v>
      </c>
      <c r="D41" s="5"/>
      <c r="E41" s="5"/>
    </row>
    <row r="42" spans="1:5" x14ac:dyDescent="0.25">
      <c r="A42" s="3">
        <v>498</v>
      </c>
      <c r="B42" s="5"/>
      <c r="C42" s="5">
        <v>477</v>
      </c>
      <c r="D42" s="5"/>
      <c r="E42" s="5"/>
    </row>
    <row r="43" spans="1:5" x14ac:dyDescent="0.25">
      <c r="A43" s="3">
        <v>550</v>
      </c>
      <c r="B43" s="5"/>
      <c r="C43" s="5"/>
      <c r="D43" s="5"/>
      <c r="E43" s="5">
        <v>484</v>
      </c>
    </row>
    <row r="44" spans="1:5" x14ac:dyDescent="0.25">
      <c r="A44" s="3">
        <v>560</v>
      </c>
      <c r="B44" s="5"/>
      <c r="C44" s="5"/>
      <c r="D44" s="5">
        <v>395.33333333333331</v>
      </c>
      <c r="E44" s="5"/>
    </row>
    <row r="45" spans="1:5" x14ac:dyDescent="0.25">
      <c r="A45" s="3">
        <v>700</v>
      </c>
      <c r="B45" s="5"/>
      <c r="C45" s="5"/>
      <c r="D45" s="5">
        <v>499.66666666666669</v>
      </c>
      <c r="E45" s="5"/>
    </row>
    <row r="46" spans="1:5" x14ac:dyDescent="0.25">
      <c r="B46">
        <f>(B35-B26)/(A35-A26)</f>
        <v>0.97142857142857142</v>
      </c>
      <c r="C46">
        <f>(477-459)/(498-468)</f>
        <v>0.6</v>
      </c>
      <c r="D46">
        <f>(D45-D31)/(A45-A31)</f>
        <v>0.71349206349206351</v>
      </c>
      <c r="E46">
        <f>(E43-E29)/(A43-A29)</f>
        <v>0.9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9</vt:i4>
      </vt:variant>
      <vt:variant>
        <vt:lpstr>Zakresy nazwane</vt:lpstr>
      </vt:variant>
      <vt:variant>
        <vt:i4>1</vt:i4>
      </vt:variant>
    </vt:vector>
  </HeadingPairs>
  <TitlesOfParts>
    <vt:vector size="10" baseType="lpstr">
      <vt:lpstr>Dane</vt:lpstr>
      <vt:lpstr>Czas(długość)</vt:lpstr>
      <vt:lpstr>Czas(ilość)</vt:lpstr>
      <vt:lpstr>Długość(długość)</vt:lpstr>
      <vt:lpstr>Długość(ilość)</vt:lpstr>
      <vt:lpstr>DługośćOgólna(długość)</vt:lpstr>
      <vt:lpstr>CzasOgólny(długość)</vt:lpstr>
      <vt:lpstr>ilość(długość)</vt:lpstr>
      <vt:lpstr>ilość(ilość) </vt:lpstr>
      <vt:lpstr>Dane!wyniki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 </cp:lastModifiedBy>
  <dcterms:created xsi:type="dcterms:W3CDTF">2017-04-08T11:42:14Z</dcterms:created>
  <dcterms:modified xsi:type="dcterms:W3CDTF">2017-04-08T17:41:46Z</dcterms:modified>
</cp:coreProperties>
</file>