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6508_uniovi_es/Documents/4ºCurso/2ºSemestre/Proyectos/Trabajos semanales/"/>
    </mc:Choice>
  </mc:AlternateContent>
  <xr:revisionPtr revIDLastSave="311" documentId="11_7E4E55BF84DCCEE3ED7FF6F99031F45BFA722949" xr6:coauthVersionLast="47" xr6:coauthVersionMax="47" xr10:uidLastSave="{07B83700-E2FB-4EEE-B388-3D1CE9A5BD8D}"/>
  <bookViews>
    <workbookView xWindow="-28920" yWindow="-120" windowWidth="29040" windowHeight="16440" xr2:uid="{00000000-000D-0000-FFFF-FFFF00000000}"/>
  </bookViews>
  <sheets>
    <sheet name="Presupues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C19" i="2"/>
  <c r="F7" i="2"/>
  <c r="F6" i="2"/>
  <c r="C6" i="2"/>
  <c r="C28" i="2"/>
  <c r="C26" i="2"/>
  <c r="C9" i="2" l="1"/>
  <c r="B37" i="2"/>
  <c r="B38" i="2"/>
  <c r="B39" i="2"/>
  <c r="B40" i="2"/>
  <c r="B41" i="2"/>
  <c r="B42" i="2"/>
  <c r="B36" i="2"/>
  <c r="C56" i="2" l="1"/>
  <c r="F41" i="2"/>
  <c r="B48" i="2"/>
  <c r="B49" i="2"/>
  <c r="B50" i="2"/>
  <c r="B51" i="2"/>
  <c r="B52" i="2"/>
  <c r="B53" i="2"/>
  <c r="F42" i="2" l="1"/>
  <c r="F43" i="2" s="1"/>
  <c r="F44" i="2" s="1"/>
  <c r="F45" i="2" s="1"/>
  <c r="F46" i="2" s="1"/>
  <c r="F47" i="2" s="1"/>
</calcChain>
</file>

<file path=xl/sharedStrings.xml><?xml version="1.0" encoding="utf-8"?>
<sst xmlns="http://schemas.openxmlformats.org/spreadsheetml/2006/main" count="42" uniqueCount="40">
  <si>
    <t>Habitantes en Asturias</t>
  </si>
  <si>
    <t>Componentes hardware</t>
  </si>
  <si>
    <t>Habitantes area metropolitana Asturias (zona centro)</t>
  </si>
  <si>
    <t>Habitantes en las ciudades</t>
  </si>
  <si>
    <t>Apertura porton</t>
  </si>
  <si>
    <t>Apertura mediante wifi/bluetooth</t>
  </si>
  <si>
    <t>tienen plaza de garaje (varias personas misma plaza)</t>
  </si>
  <si>
    <t>Conexion garaje-Servidor</t>
  </si>
  <si>
    <t>Hub Zigbee</t>
  </si>
  <si>
    <t>Numero de plazas garajes potenciales</t>
  </si>
  <si>
    <t>Strong Router 4G LTE</t>
  </si>
  <si>
    <t>Incremento del alcance anual</t>
  </si>
  <si>
    <t>Servidor en la nuve €/h</t>
  </si>
  <si>
    <t>Numero medio de plazas por garaje</t>
  </si>
  <si>
    <t>Propósito general</t>
  </si>
  <si>
    <t>Numero estimado de garajes</t>
  </si>
  <si>
    <t>Optimización de la computación</t>
  </si>
  <si>
    <t>Memoria optimizada</t>
  </si>
  <si>
    <t>GPU</t>
  </si>
  <si>
    <t>Precio/h parking publico (referencia)</t>
  </si>
  <si>
    <t>Precio/h parking publico con punto de carga (referencia)</t>
  </si>
  <si>
    <t>mantenimientop</t>
  </si>
  <si>
    <t xml:space="preserve">Horas promedio mensuales por plaza </t>
  </si>
  <si>
    <t>precio promedio de alquiler (sin carga)</t>
  </si>
  <si>
    <t>Gijon</t>
  </si>
  <si>
    <t>oviedo</t>
  </si>
  <si>
    <t>precio promedio de carga</t>
  </si>
  <si>
    <t>Teniendo en cuenta ya que el ofertante pedira algo mas de lo que le cueste</t>
  </si>
  <si>
    <t>uso promedio de carga</t>
  </si>
  <si>
    <t>precio promedio final</t>
  </si>
  <si>
    <t>Comision que nos llevamos</t>
  </si>
  <si>
    <t>Desglose de ingresos</t>
  </si>
  <si>
    <t>comision por alquiler al mes de las plazas por usuario</t>
  </si>
  <si>
    <t>Desglose de gastos</t>
  </si>
  <si>
    <t>elementos a instalar por garaje</t>
  </si>
  <si>
    <t>AÑO</t>
  </si>
  <si>
    <t>Ingresos</t>
  </si>
  <si>
    <t>BALANCE</t>
  </si>
  <si>
    <t>Costes</t>
  </si>
  <si>
    <t xml:space="preserve">Desembolso inicial para la compra del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</si>
</sst>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333333"/>
      <name val="Arial"/>
      <charset val="1"/>
    </font>
    <font>
      <sz val="11"/>
      <color rgb="FFFFFF00"/>
      <name val="Aptos Narrow"/>
      <family val="2"/>
      <scheme val="minor"/>
    </font>
    <font>
      <sz val="13"/>
      <color rgb="FF4C4243"/>
      <name val="Calibri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3" fontId="2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8" fontId="0" fillId="0" borderId="0" xfId="0" applyNumberFormat="1"/>
    <xf numFmtId="8" fontId="0" fillId="0" borderId="10" xfId="0" applyNumberFormat="1" applyBorder="1"/>
    <xf numFmtId="8" fontId="0" fillId="0" borderId="12" xfId="0" applyNumberFormat="1" applyBorder="1"/>
    <xf numFmtId="0" fontId="0" fillId="2" borderId="13" xfId="0" applyFill="1" applyBorder="1" applyAlignment="1">
      <alignment horizontal="center"/>
    </xf>
    <xf numFmtId="164" fontId="0" fillId="0" borderId="13" xfId="0" applyNumberFormat="1" applyBorder="1"/>
    <xf numFmtId="8" fontId="0" fillId="0" borderId="13" xfId="0" applyNumberFormat="1" applyBorder="1"/>
    <xf numFmtId="0" fontId="0" fillId="5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3" fontId="0" fillId="0" borderId="0" xfId="0" applyNumberFormat="1"/>
    <xf numFmtId="0" fontId="0" fillId="4" borderId="14" xfId="0" applyFill="1" applyBorder="1"/>
    <xf numFmtId="8" fontId="0" fillId="4" borderId="14" xfId="0" applyNumberFormat="1" applyFill="1" applyBorder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6" borderId="0" xfId="0" applyFill="1"/>
    <xf numFmtId="0" fontId="0" fillId="6" borderId="8" xfId="0" applyFill="1" applyBorder="1"/>
    <xf numFmtId="0" fontId="0" fillId="6" borderId="9" xfId="0" applyFill="1" applyBorder="1"/>
    <xf numFmtId="0" fontId="3" fillId="0" borderId="0" xfId="0" applyFont="1" applyAlignment="1">
      <alignment horizontal="left" vertical="top" wrapText="1"/>
    </xf>
    <xf numFmtId="0" fontId="5" fillId="0" borderId="27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0" fillId="5" borderId="29" xfId="0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A9CD-E19B-4450-956B-D215CE7AA8C9}">
  <dimension ref="A2:Q58"/>
  <sheetViews>
    <sheetView tabSelected="1" topLeftCell="A15" workbookViewId="0">
      <selection activeCell="P19" sqref="P19"/>
    </sheetView>
  </sheetViews>
  <sheetFormatPr defaultColWidth="8.85546875" defaultRowHeight="14.45"/>
  <cols>
    <col min="2" max="2" width="50.140625" bestFit="1" customWidth="1"/>
    <col min="3" max="3" width="11.42578125" bestFit="1" customWidth="1"/>
    <col min="6" max="6" width="18.85546875" customWidth="1"/>
    <col min="15" max="15" width="23" bestFit="1" customWidth="1"/>
    <col min="16" max="16" width="30" bestFit="1" customWidth="1"/>
  </cols>
  <sheetData>
    <row r="2" spans="2:17">
      <c r="B2" t="s">
        <v>0</v>
      </c>
      <c r="C2" s="1">
        <v>1008876</v>
      </c>
      <c r="O2" s="37" t="s">
        <v>1</v>
      </c>
      <c r="P2" s="38"/>
      <c r="Q2" s="39"/>
    </row>
    <row r="3" spans="2:17">
      <c r="B3" t="s">
        <v>2</v>
      </c>
      <c r="C3" s="15">
        <v>801226</v>
      </c>
      <c r="O3" s="40"/>
      <c r="P3" s="41"/>
      <c r="Q3" s="42"/>
    </row>
    <row r="4" spans="2:17">
      <c r="B4" t="s">
        <v>3</v>
      </c>
      <c r="C4" s="2">
        <v>0.8</v>
      </c>
      <c r="O4" s="23" t="s">
        <v>4</v>
      </c>
      <c r="P4" s="24" t="s">
        <v>5</v>
      </c>
      <c r="Q4" s="7">
        <v>69</v>
      </c>
    </row>
    <row r="5" spans="2:17">
      <c r="B5" t="s">
        <v>6</v>
      </c>
      <c r="C5" s="2">
        <v>0.15</v>
      </c>
      <c r="O5" s="36" t="s">
        <v>7</v>
      </c>
      <c r="P5" s="22" t="s">
        <v>8</v>
      </c>
      <c r="Q5" s="8">
        <v>36</v>
      </c>
    </row>
    <row r="6" spans="2:17" ht="15" thickBot="1">
      <c r="B6" t="s">
        <v>9</v>
      </c>
      <c r="C6">
        <f>C3*C4*C5</f>
        <v>96147.12000000001</v>
      </c>
      <c r="F6">
        <f>C6*C7</f>
        <v>2884.4136000000003</v>
      </c>
      <c r="O6" s="36"/>
      <c r="P6" s="22" t="s">
        <v>10</v>
      </c>
      <c r="Q6" s="8">
        <v>39.950000000000003</v>
      </c>
    </row>
    <row r="7" spans="2:17" ht="15" thickBot="1">
      <c r="B7" t="s">
        <v>11</v>
      </c>
      <c r="C7" s="2">
        <v>0.03</v>
      </c>
      <c r="F7">
        <f>F6/C9</f>
        <v>0.45</v>
      </c>
      <c r="O7" s="43" t="s">
        <v>12</v>
      </c>
      <c r="P7" s="44"/>
      <c r="Q7" s="45"/>
    </row>
    <row r="8" spans="2:17" ht="17.45">
      <c r="B8" t="s">
        <v>13</v>
      </c>
      <c r="C8">
        <v>15</v>
      </c>
      <c r="O8" s="46" t="s">
        <v>14</v>
      </c>
      <c r="P8" s="47"/>
      <c r="Q8" s="19">
        <v>0.125</v>
      </c>
    </row>
    <row r="9" spans="2:17" ht="34.9" customHeight="1">
      <c r="B9" t="s">
        <v>15</v>
      </c>
      <c r="C9">
        <f>C6/C8</f>
        <v>6409.8080000000009</v>
      </c>
      <c r="O9" s="34" t="s">
        <v>16</v>
      </c>
      <c r="P9" s="35"/>
      <c r="Q9" s="20">
        <v>0.14099999999999999</v>
      </c>
    </row>
    <row r="10" spans="2:17" ht="17.45">
      <c r="O10" s="34" t="s">
        <v>17</v>
      </c>
      <c r="P10" s="35"/>
      <c r="Q10" s="20">
        <v>0.17699999999999999</v>
      </c>
    </row>
    <row r="11" spans="2:17" ht="18" thickBot="1">
      <c r="O11" s="32" t="s">
        <v>18</v>
      </c>
      <c r="P11" s="33"/>
      <c r="Q11" s="21">
        <v>0.88</v>
      </c>
    </row>
    <row r="12" spans="2:17">
      <c r="B12" t="s">
        <v>19</v>
      </c>
    </row>
    <row r="13" spans="2:17">
      <c r="B13" t="s">
        <v>20</v>
      </c>
      <c r="Q13" s="8"/>
    </row>
    <row r="14" spans="2:17">
      <c r="O14" t="s">
        <v>21</v>
      </c>
    </row>
    <row r="15" spans="2:17">
      <c r="B15" t="s">
        <v>22</v>
      </c>
      <c r="C15">
        <v>40</v>
      </c>
    </row>
    <row r="16" spans="2:17">
      <c r="B16" t="s">
        <v>23</v>
      </c>
      <c r="C16" s="3">
        <v>1</v>
      </c>
      <c r="E16" t="s">
        <v>24</v>
      </c>
      <c r="F16" s="3">
        <v>2</v>
      </c>
      <c r="G16" t="s">
        <v>25</v>
      </c>
      <c r="H16" s="3">
        <v>1.8</v>
      </c>
    </row>
    <row r="17" spans="2:5">
      <c r="B17" t="s">
        <v>26</v>
      </c>
      <c r="C17" s="3">
        <v>14</v>
      </c>
      <c r="E17" t="s">
        <v>27</v>
      </c>
    </row>
    <row r="18" spans="2:5">
      <c r="B18" t="s">
        <v>28</v>
      </c>
      <c r="C18" s="2">
        <v>0.02</v>
      </c>
    </row>
    <row r="19" spans="2:5">
      <c r="B19" t="s">
        <v>29</v>
      </c>
      <c r="C19" s="3">
        <f>C16+(C18)*C17</f>
        <v>1.28</v>
      </c>
    </row>
    <row r="20" spans="2:5">
      <c r="B20" t="s">
        <v>30</v>
      </c>
      <c r="C20" s="2">
        <v>0.2</v>
      </c>
    </row>
    <row r="25" spans="2:5">
      <c r="B25" s="4" t="s">
        <v>31</v>
      </c>
    </row>
    <row r="26" spans="2:5">
      <c r="B26" t="s">
        <v>32</v>
      </c>
      <c r="C26" s="3">
        <f>C15*C16</f>
        <v>40</v>
      </c>
    </row>
    <row r="27" spans="2:5">
      <c r="B27" s="5" t="s">
        <v>33</v>
      </c>
    </row>
    <row r="28" spans="2:5">
      <c r="B28" t="s">
        <v>34</v>
      </c>
      <c r="C28" s="6">
        <f>SUM(Q4:Q6)</f>
        <v>144.94999999999999</v>
      </c>
    </row>
    <row r="35" spans="1:10">
      <c r="A35" s="12" t="s">
        <v>35</v>
      </c>
      <c r="B35" s="9" t="s">
        <v>36</v>
      </c>
    </row>
    <row r="36" spans="1:10">
      <c r="A36" s="12">
        <v>1</v>
      </c>
      <c r="B36" s="10">
        <f>$C$6*$C$7*$C$20*A36*$C$15*12*$C$19</f>
        <v>354436.74316800007</v>
      </c>
    </row>
    <row r="37" spans="1:10">
      <c r="A37" s="12">
        <v>2</v>
      </c>
      <c r="B37" s="10">
        <f t="shared" ref="B37:B42" si="0">$C$6*$C$7*$C$20*A37*$C$15*12*$C$19</f>
        <v>708873.48633600015</v>
      </c>
    </row>
    <row r="38" spans="1:10">
      <c r="A38" s="12">
        <v>3</v>
      </c>
      <c r="B38" s="10">
        <f t="shared" si="0"/>
        <v>1063310.2295040002</v>
      </c>
    </row>
    <row r="39" spans="1:10">
      <c r="A39" s="12">
        <v>4</v>
      </c>
      <c r="B39" s="10">
        <f t="shared" si="0"/>
        <v>1417746.9726720003</v>
      </c>
    </row>
    <row r="40" spans="1:10">
      <c r="A40" s="12">
        <v>5</v>
      </c>
      <c r="B40" s="10">
        <f t="shared" si="0"/>
        <v>1772183.7158400002</v>
      </c>
      <c r="E40" s="29" t="s">
        <v>35</v>
      </c>
      <c r="F40" s="31" t="s">
        <v>37</v>
      </c>
      <c r="G40" s="28"/>
      <c r="H40" s="28"/>
      <c r="I40" s="28"/>
      <c r="J40" s="28"/>
    </row>
    <row r="41" spans="1:10">
      <c r="A41" s="12">
        <v>6</v>
      </c>
      <c r="B41" s="10">
        <f t="shared" si="0"/>
        <v>2126620.4590080003</v>
      </c>
      <c r="E41" s="12">
        <v>1</v>
      </c>
      <c r="F41" s="30">
        <f>B36-B47</f>
        <v>314974.21308000007</v>
      </c>
      <c r="G41" s="26"/>
      <c r="H41" s="27"/>
      <c r="I41" s="27"/>
      <c r="J41" s="27"/>
    </row>
    <row r="42" spans="1:10">
      <c r="A42" s="12">
        <v>7</v>
      </c>
      <c r="B42" s="10">
        <f t="shared" si="0"/>
        <v>2481057.2021760005</v>
      </c>
      <c r="E42" s="12">
        <v>2</v>
      </c>
      <c r="F42" s="14">
        <f>F41+(B37-B48)</f>
        <v>972795.68932800018</v>
      </c>
      <c r="G42" s="26"/>
      <c r="H42" s="27"/>
      <c r="I42" s="27"/>
      <c r="J42" s="27"/>
    </row>
    <row r="43" spans="1:10">
      <c r="E43" s="12">
        <v>3</v>
      </c>
      <c r="F43" s="14">
        <f>F42+(B38-B49)</f>
        <v>1973464.4287440004</v>
      </c>
      <c r="G43" s="26"/>
      <c r="H43" s="27"/>
      <c r="I43" s="27"/>
      <c r="J43" s="27"/>
    </row>
    <row r="44" spans="1:10">
      <c r="B44" s="18"/>
      <c r="E44" s="12">
        <v>4</v>
      </c>
      <c r="F44" s="14">
        <f t="shared" ref="F43:F47" si="1">F43+(B39-B50)</f>
        <v>3316980.4313280005</v>
      </c>
      <c r="G44" s="26"/>
      <c r="H44" s="27"/>
      <c r="I44" s="27"/>
      <c r="J44" s="27"/>
    </row>
    <row r="45" spans="1:10">
      <c r="E45" s="12">
        <v>5</v>
      </c>
      <c r="F45" s="14">
        <f t="shared" si="1"/>
        <v>5003343.6970800012</v>
      </c>
      <c r="G45" s="26"/>
      <c r="H45" s="27"/>
      <c r="I45" s="27"/>
      <c r="J45" s="27"/>
    </row>
    <row r="46" spans="1:10">
      <c r="A46" s="12" t="s">
        <v>35</v>
      </c>
      <c r="B46" s="13" t="s">
        <v>38</v>
      </c>
      <c r="E46" s="12">
        <v>6</v>
      </c>
      <c r="F46" s="14">
        <f t="shared" si="1"/>
        <v>7032554.2260000017</v>
      </c>
      <c r="G46" s="26"/>
      <c r="H46" s="27"/>
      <c r="I46" s="27"/>
      <c r="J46" s="27"/>
    </row>
    <row r="47" spans="1:10">
      <c r="A47" s="12">
        <v>1</v>
      </c>
      <c r="B47" s="11">
        <f>$C$9*$C$7*SUM($Q$4:$Q$6)+(SUM($Q$8:$Q$11)*24*365)*A47</f>
        <v>39462.530088</v>
      </c>
      <c r="E47" s="12">
        <v>7</v>
      </c>
      <c r="F47" s="14">
        <f t="shared" si="1"/>
        <v>9404612.0180880018</v>
      </c>
      <c r="G47" s="26"/>
      <c r="H47" s="27"/>
      <c r="I47" s="27"/>
      <c r="J47" s="27"/>
    </row>
    <row r="48" spans="1:10">
      <c r="A48" s="12">
        <v>2</v>
      </c>
      <c r="B48" s="11">
        <f t="shared" ref="B48:B53" si="2">$C$9*$C$7*SUM($Q$4:$Q$6)+(SUM($Q$8:$Q$11)*24*365)*A48</f>
        <v>51052.010088000003</v>
      </c>
    </row>
    <row r="49" spans="1:3">
      <c r="A49" s="12">
        <v>3</v>
      </c>
      <c r="B49" s="11">
        <f t="shared" si="2"/>
        <v>62641.490088000006</v>
      </c>
    </row>
    <row r="50" spans="1:3">
      <c r="A50" s="12">
        <v>4</v>
      </c>
      <c r="B50" s="11">
        <f t="shared" si="2"/>
        <v>74230.970088000002</v>
      </c>
    </row>
    <row r="51" spans="1:3">
      <c r="A51" s="12">
        <v>5</v>
      </c>
      <c r="B51" s="11">
        <f t="shared" si="2"/>
        <v>85820.450087999998</v>
      </c>
    </row>
    <row r="52" spans="1:3" ht="14.45" customHeight="1">
      <c r="A52" s="12">
        <v>6</v>
      </c>
      <c r="B52" s="11">
        <f t="shared" si="2"/>
        <v>97409.930088000008</v>
      </c>
    </row>
    <row r="53" spans="1:3">
      <c r="A53" s="12">
        <v>7</v>
      </c>
      <c r="B53" s="11">
        <f t="shared" si="2"/>
        <v>108999.410088</v>
      </c>
    </row>
    <row r="56" spans="1:3">
      <c r="B56" s="16" t="s">
        <v>39</v>
      </c>
      <c r="C56" s="17">
        <f>$C$9*$C$7*SUM($Q$4:$Q$6)</f>
        <v>27873.050088000004</v>
      </c>
    </row>
    <row r="57" spans="1:3">
      <c r="B57" s="25"/>
    </row>
    <row r="58" spans="1:3">
      <c r="B58" s="25"/>
    </row>
  </sheetData>
  <mergeCells count="7">
    <mergeCell ref="O11:P11"/>
    <mergeCell ref="O10:P10"/>
    <mergeCell ref="O5:O6"/>
    <mergeCell ref="O2:Q3"/>
    <mergeCell ref="O7:Q7"/>
    <mergeCell ref="O8:P8"/>
    <mergeCell ref="O9:P9"/>
  </mergeCells>
  <conditionalFormatting sqref="F42:F47 F41:G41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1" ma:contentTypeDescription="Crear nuevo documento." ma:contentTypeScope="" ma:versionID="8132143c76e717270f9d10193ef25fbb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9b65e1f9a1f5ead05db23d305e45eca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3F3286-6C26-47CD-AD15-83BCA3B98F7F}"/>
</file>

<file path=customXml/itemProps2.xml><?xml version="1.0" encoding="utf-8"?>
<ds:datastoreItem xmlns:ds="http://schemas.openxmlformats.org/officeDocument/2006/customXml" ds:itemID="{0F21887D-2FC3-43C9-964D-2D3E077FFDD6}"/>
</file>

<file path=customXml/itemProps3.xml><?xml version="1.0" encoding="utf-8"?>
<ds:datastoreItem xmlns:ds="http://schemas.openxmlformats.org/officeDocument/2006/customXml" ds:itemID="{7360500D-AEC7-4836-8E3E-C35018F86F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González Camblor</cp:lastModifiedBy>
  <cp:revision/>
  <dcterms:created xsi:type="dcterms:W3CDTF">2006-09-16T00:00:00Z</dcterms:created>
  <dcterms:modified xsi:type="dcterms:W3CDTF">2024-04-09T15:07:49Z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</Properties>
</file>