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C9F8D0A-0C8D-43A6-96EE-F5DCC8BB5C9A}" xr6:coauthVersionLast="36" xr6:coauthVersionMax="36" xr10:uidLastSave="{00000000-0000-0000-0000-000000000000}"/>
  <bookViews>
    <workbookView xWindow="0" yWindow="0" windowWidth="20292" windowHeight="8616" xr2:uid="{00000000-000D-0000-FFFF-FFFF00000000}"/>
  </bookViews>
  <sheets>
    <sheet name="Januari" sheetId="1" r:id="rId1"/>
    <sheet name="Februari" sheetId="2" r:id="rId2"/>
    <sheet name="Maret" sheetId="3" r:id="rId3"/>
    <sheet name="April" sheetId="4" r:id="rId4"/>
    <sheet name="Mei" sheetId="5" r:id="rId5"/>
    <sheet name="Juni" sheetId="6" r:id="rId6"/>
    <sheet name="Juli" sheetId="7" r:id="rId7"/>
    <sheet name="Agustus" sheetId="8" r:id="rId8"/>
    <sheet name="September" sheetId="9" r:id="rId9"/>
    <sheet name="Oktober" sheetId="10" r:id="rId10"/>
    <sheet name="November" sheetId="11" r:id="rId11"/>
    <sheet name="Desember" sheetId="12" r:id="rId12"/>
  </sheets>
  <calcPr calcId="179021" concurrentCalc="0"/>
</workbook>
</file>

<file path=xl/calcChain.xml><?xml version="1.0" encoding="utf-8"?>
<calcChain xmlns="http://schemas.openxmlformats.org/spreadsheetml/2006/main">
  <c r="X333" i="12" l="1"/>
  <c r="X334" i="12"/>
  <c r="X335" i="12"/>
  <c r="X336" i="12"/>
  <c r="X337" i="12"/>
  <c r="X338" i="12"/>
  <c r="X339" i="12"/>
  <c r="X340" i="12"/>
  <c r="X341" i="12"/>
  <c r="X342" i="12"/>
  <c r="X343" i="12"/>
  <c r="W343" i="12"/>
  <c r="V343" i="12"/>
  <c r="U343" i="12"/>
  <c r="T343" i="12"/>
  <c r="S343" i="12"/>
  <c r="R343" i="12"/>
  <c r="Q343" i="12"/>
  <c r="P343" i="12"/>
  <c r="O343" i="12"/>
  <c r="N343" i="12"/>
  <c r="M343" i="12"/>
  <c r="L343" i="12"/>
  <c r="K343" i="12"/>
  <c r="J343" i="12"/>
  <c r="I343" i="12"/>
  <c r="H343" i="12"/>
  <c r="G343" i="12"/>
  <c r="F343" i="12"/>
  <c r="E343" i="12"/>
  <c r="D343" i="12"/>
  <c r="C343" i="12"/>
  <c r="Y342" i="12"/>
  <c r="Y337" i="12"/>
  <c r="Y335" i="12"/>
  <c r="X322" i="12"/>
  <c r="X323" i="12"/>
  <c r="X324" i="12"/>
  <c r="X325" i="12"/>
  <c r="X326" i="12"/>
  <c r="X327" i="12"/>
  <c r="X328" i="12"/>
  <c r="X329" i="12"/>
  <c r="X330" i="12"/>
  <c r="X331" i="12"/>
  <c r="X332" i="12"/>
  <c r="W332" i="12"/>
  <c r="V332" i="12"/>
  <c r="U332" i="12"/>
  <c r="T332" i="12"/>
  <c r="S332" i="12"/>
  <c r="R332" i="12"/>
  <c r="Q332" i="12"/>
  <c r="P332" i="12"/>
  <c r="O332" i="12"/>
  <c r="N332" i="12"/>
  <c r="M332" i="12"/>
  <c r="L332" i="12"/>
  <c r="K332" i="12"/>
  <c r="J332" i="12"/>
  <c r="I332" i="12"/>
  <c r="H332" i="12"/>
  <c r="G332" i="12"/>
  <c r="F332" i="12"/>
  <c r="E332" i="12"/>
  <c r="D332" i="12"/>
  <c r="C332" i="12"/>
  <c r="Y331" i="12"/>
  <c r="Y326" i="12"/>
  <c r="Y324" i="12"/>
  <c r="X311" i="12"/>
  <c r="X312" i="12"/>
  <c r="X313" i="12"/>
  <c r="X314" i="12"/>
  <c r="X315" i="12"/>
  <c r="X316" i="12"/>
  <c r="X317" i="12"/>
  <c r="X318" i="12"/>
  <c r="X319" i="12"/>
  <c r="X320" i="12"/>
  <c r="X321" i="12"/>
  <c r="W321" i="12"/>
  <c r="V321" i="12"/>
  <c r="U321" i="12"/>
  <c r="T321" i="12"/>
  <c r="S321" i="12"/>
  <c r="R321" i="12"/>
  <c r="Q321" i="12"/>
  <c r="P321" i="12"/>
  <c r="O321" i="12"/>
  <c r="N321" i="12"/>
  <c r="M321" i="12"/>
  <c r="L321" i="12"/>
  <c r="K321" i="12"/>
  <c r="J321" i="12"/>
  <c r="I321" i="12"/>
  <c r="H321" i="12"/>
  <c r="G321" i="12"/>
  <c r="F321" i="12"/>
  <c r="E321" i="12"/>
  <c r="D321" i="12"/>
  <c r="C321" i="12"/>
  <c r="Y320" i="12"/>
  <c r="Y315" i="12"/>
  <c r="Y313" i="12"/>
  <c r="X300" i="12"/>
  <c r="X301" i="12"/>
  <c r="X302" i="12"/>
  <c r="X303" i="12"/>
  <c r="X304" i="12"/>
  <c r="X305" i="12"/>
  <c r="X306" i="12"/>
  <c r="X307" i="12"/>
  <c r="X308" i="12"/>
  <c r="X309" i="12"/>
  <c r="X310" i="12"/>
  <c r="W310" i="12"/>
  <c r="V310" i="12"/>
  <c r="U310" i="12"/>
  <c r="T310" i="12"/>
  <c r="S310" i="12"/>
  <c r="R310" i="12"/>
  <c r="Q310" i="12"/>
  <c r="P310" i="12"/>
  <c r="O310" i="12"/>
  <c r="N310" i="12"/>
  <c r="M310" i="12"/>
  <c r="L310" i="12"/>
  <c r="K310" i="12"/>
  <c r="J310" i="12"/>
  <c r="I310" i="12"/>
  <c r="H310" i="12"/>
  <c r="G310" i="12"/>
  <c r="F310" i="12"/>
  <c r="E310" i="12"/>
  <c r="D310" i="12"/>
  <c r="C310" i="12"/>
  <c r="Y309" i="12"/>
  <c r="Y304" i="12"/>
  <c r="Y302" i="12"/>
  <c r="X289" i="12"/>
  <c r="X290" i="12"/>
  <c r="X291" i="12"/>
  <c r="X292" i="12"/>
  <c r="X293" i="12"/>
  <c r="X294" i="12"/>
  <c r="X295" i="12"/>
  <c r="X296" i="12"/>
  <c r="X297" i="12"/>
  <c r="X298" i="12"/>
  <c r="X299" i="12"/>
  <c r="W299" i="12"/>
  <c r="V299" i="12"/>
  <c r="U299" i="12"/>
  <c r="T299" i="12"/>
  <c r="S299" i="12"/>
  <c r="R299" i="12"/>
  <c r="Q299" i="12"/>
  <c r="P299" i="12"/>
  <c r="O299" i="12"/>
  <c r="N299" i="12"/>
  <c r="M299" i="12"/>
  <c r="L299" i="12"/>
  <c r="K299" i="12"/>
  <c r="J299" i="12"/>
  <c r="I299" i="12"/>
  <c r="H299" i="12"/>
  <c r="G299" i="12"/>
  <c r="F299" i="12"/>
  <c r="E299" i="12"/>
  <c r="D299" i="12"/>
  <c r="C299" i="12"/>
  <c r="Y298" i="12"/>
  <c r="Y293" i="12"/>
  <c r="Y291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U288" i="12"/>
  <c r="V288" i="12"/>
  <c r="W288" i="12"/>
  <c r="Y288" i="12"/>
  <c r="X278" i="12"/>
  <c r="X279" i="12"/>
  <c r="X280" i="12"/>
  <c r="X281" i="12"/>
  <c r="X282" i="12"/>
  <c r="X283" i="12"/>
  <c r="X284" i="12"/>
  <c r="X285" i="12"/>
  <c r="X286" i="12"/>
  <c r="X287" i="12"/>
  <c r="X288" i="12"/>
  <c r="Y287" i="12"/>
  <c r="Y282" i="12"/>
  <c r="Y280" i="12"/>
  <c r="X267" i="12"/>
  <c r="X268" i="12"/>
  <c r="X269" i="12"/>
  <c r="X270" i="12"/>
  <c r="X271" i="12"/>
  <c r="X272" i="12"/>
  <c r="X273" i="12"/>
  <c r="X274" i="12"/>
  <c r="X275" i="12"/>
  <c r="X276" i="12"/>
  <c r="X277" i="12"/>
  <c r="W277" i="12"/>
  <c r="V277" i="12"/>
  <c r="U277" i="12"/>
  <c r="T277" i="12"/>
  <c r="S277" i="12"/>
  <c r="R277" i="12"/>
  <c r="Q277" i="12"/>
  <c r="P277" i="12"/>
  <c r="O277" i="12"/>
  <c r="N277" i="12"/>
  <c r="M277" i="12"/>
  <c r="L277" i="12"/>
  <c r="K277" i="12"/>
  <c r="J277" i="12"/>
  <c r="I277" i="12"/>
  <c r="H277" i="12"/>
  <c r="G277" i="12"/>
  <c r="F277" i="12"/>
  <c r="E277" i="12"/>
  <c r="D277" i="12"/>
  <c r="C277" i="12"/>
  <c r="Y276" i="12"/>
  <c r="Y271" i="12"/>
  <c r="Y269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U266" i="12"/>
  <c r="V266" i="12"/>
  <c r="Y266" i="12"/>
  <c r="X256" i="12"/>
  <c r="X257" i="12"/>
  <c r="X258" i="12"/>
  <c r="X259" i="12"/>
  <c r="X260" i="12"/>
  <c r="X261" i="12"/>
  <c r="X262" i="12"/>
  <c r="X263" i="12"/>
  <c r="X264" i="12"/>
  <c r="X265" i="12"/>
  <c r="X266" i="12"/>
  <c r="W266" i="12"/>
  <c r="Y265" i="12"/>
  <c r="Y260" i="12"/>
  <c r="Y258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U255" i="12"/>
  <c r="V255" i="12"/>
  <c r="Y255" i="12"/>
  <c r="X245" i="12"/>
  <c r="X246" i="12"/>
  <c r="X247" i="12"/>
  <c r="X248" i="12"/>
  <c r="X249" i="12"/>
  <c r="X250" i="12"/>
  <c r="X251" i="12"/>
  <c r="X252" i="12"/>
  <c r="X253" i="12"/>
  <c r="X254" i="12"/>
  <c r="X255" i="12"/>
  <c r="W255" i="12"/>
  <c r="Y254" i="12"/>
  <c r="Y249" i="12"/>
  <c r="Y247" i="12"/>
  <c r="X234" i="12"/>
  <c r="X235" i="12"/>
  <c r="X236" i="12"/>
  <c r="X237" i="12"/>
  <c r="X238" i="12"/>
  <c r="X239" i="12"/>
  <c r="X240" i="12"/>
  <c r="X241" i="12"/>
  <c r="X242" i="12"/>
  <c r="X243" i="12"/>
  <c r="X244" i="12"/>
  <c r="W244" i="12"/>
  <c r="V244" i="12"/>
  <c r="U244" i="12"/>
  <c r="T244" i="12"/>
  <c r="S244" i="12"/>
  <c r="R244" i="12"/>
  <c r="Q244" i="12"/>
  <c r="P244" i="12"/>
  <c r="O244" i="12"/>
  <c r="N244" i="12"/>
  <c r="M244" i="12"/>
  <c r="L244" i="12"/>
  <c r="K244" i="12"/>
  <c r="J244" i="12"/>
  <c r="I244" i="12"/>
  <c r="H244" i="12"/>
  <c r="G244" i="12"/>
  <c r="F244" i="12"/>
  <c r="E244" i="12"/>
  <c r="D244" i="12"/>
  <c r="C244" i="12"/>
  <c r="Y243" i="12"/>
  <c r="Y238" i="12"/>
  <c r="Y236" i="12"/>
  <c r="AA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U233" i="12"/>
  <c r="V233" i="12"/>
  <c r="Y233" i="12"/>
  <c r="X223" i="12"/>
  <c r="X224" i="12"/>
  <c r="X225" i="12"/>
  <c r="X226" i="12"/>
  <c r="X227" i="12"/>
  <c r="X228" i="12"/>
  <c r="X229" i="12"/>
  <c r="X230" i="12"/>
  <c r="X231" i="12"/>
  <c r="X232" i="12"/>
  <c r="X233" i="12"/>
  <c r="W233" i="12"/>
  <c r="Y232" i="12"/>
  <c r="Y227" i="12"/>
  <c r="Y225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U222" i="12"/>
  <c r="V222" i="12"/>
  <c r="Y222" i="12"/>
  <c r="X212" i="12"/>
  <c r="X213" i="12"/>
  <c r="X214" i="12"/>
  <c r="X215" i="12"/>
  <c r="X216" i="12"/>
  <c r="X217" i="12"/>
  <c r="X218" i="12"/>
  <c r="X219" i="12"/>
  <c r="X220" i="12"/>
  <c r="X221" i="12"/>
  <c r="X222" i="12"/>
  <c r="W222" i="12"/>
  <c r="Y221" i="12"/>
  <c r="Y216" i="12"/>
  <c r="Y214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Y211" i="12"/>
  <c r="X201" i="12"/>
  <c r="X202" i="12"/>
  <c r="X203" i="12"/>
  <c r="X204" i="12"/>
  <c r="X205" i="12"/>
  <c r="X206" i="12"/>
  <c r="X207" i="12"/>
  <c r="X208" i="12"/>
  <c r="X209" i="12"/>
  <c r="X210" i="12"/>
  <c r="X211" i="12"/>
  <c r="W211" i="12"/>
  <c r="Y210" i="12"/>
  <c r="Y205" i="12"/>
  <c r="Y203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Y200" i="12"/>
  <c r="X190" i="12"/>
  <c r="X191" i="12"/>
  <c r="X192" i="12"/>
  <c r="X193" i="12"/>
  <c r="X194" i="12"/>
  <c r="X195" i="12"/>
  <c r="X196" i="12"/>
  <c r="X197" i="12"/>
  <c r="X198" i="12"/>
  <c r="X199" i="12"/>
  <c r="X200" i="12"/>
  <c r="W200" i="12"/>
  <c r="Y199" i="12"/>
  <c r="Y194" i="12"/>
  <c r="Y192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Y189" i="12"/>
  <c r="X179" i="12"/>
  <c r="X180" i="12"/>
  <c r="X181" i="12"/>
  <c r="X182" i="12"/>
  <c r="X183" i="12"/>
  <c r="X184" i="12"/>
  <c r="X185" i="12"/>
  <c r="X186" i="12"/>
  <c r="X187" i="12"/>
  <c r="X188" i="12"/>
  <c r="X189" i="12"/>
  <c r="W189" i="12"/>
  <c r="Y188" i="12"/>
  <c r="Y183" i="12"/>
  <c r="Y181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Y178" i="12"/>
  <c r="X168" i="12"/>
  <c r="X169" i="12"/>
  <c r="X170" i="12"/>
  <c r="X171" i="12"/>
  <c r="X172" i="12"/>
  <c r="X173" i="12"/>
  <c r="X174" i="12"/>
  <c r="X175" i="12"/>
  <c r="X176" i="12"/>
  <c r="X177" i="12"/>
  <c r="X178" i="12"/>
  <c r="W178" i="12"/>
  <c r="Y177" i="12"/>
  <c r="Y172" i="12"/>
  <c r="Y170" i="12"/>
  <c r="X157" i="12"/>
  <c r="X158" i="12"/>
  <c r="X159" i="12"/>
  <c r="X160" i="12"/>
  <c r="X161" i="12"/>
  <c r="X162" i="12"/>
  <c r="X163" i="12"/>
  <c r="X164" i="12"/>
  <c r="X165" i="12"/>
  <c r="X166" i="12"/>
  <c r="X167" i="12"/>
  <c r="W167" i="12"/>
  <c r="V167" i="12"/>
  <c r="U167" i="12"/>
  <c r="T167" i="12"/>
  <c r="S167" i="12"/>
  <c r="R167" i="12"/>
  <c r="Q167" i="12"/>
  <c r="P167" i="12"/>
  <c r="O167" i="12"/>
  <c r="N167" i="12"/>
  <c r="M167" i="12"/>
  <c r="L167" i="12"/>
  <c r="K167" i="12"/>
  <c r="J167" i="12"/>
  <c r="I167" i="12"/>
  <c r="H167" i="12"/>
  <c r="G167" i="12"/>
  <c r="F167" i="12"/>
  <c r="E167" i="12"/>
  <c r="D167" i="12"/>
  <c r="C167" i="12"/>
  <c r="Y166" i="12"/>
  <c r="Y161" i="12"/>
  <c r="Y159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Y156" i="12"/>
  <c r="X146" i="12"/>
  <c r="X147" i="12"/>
  <c r="X148" i="12"/>
  <c r="X149" i="12"/>
  <c r="X150" i="12"/>
  <c r="X151" i="12"/>
  <c r="X152" i="12"/>
  <c r="X153" i="12"/>
  <c r="X154" i="12"/>
  <c r="X155" i="12"/>
  <c r="X156" i="12"/>
  <c r="W156" i="12"/>
  <c r="Y155" i="12"/>
  <c r="Y150" i="12"/>
  <c r="Y148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Y145" i="12"/>
  <c r="X135" i="12"/>
  <c r="X136" i="12"/>
  <c r="X137" i="12"/>
  <c r="X138" i="12"/>
  <c r="X139" i="12"/>
  <c r="X140" i="12"/>
  <c r="X141" i="12"/>
  <c r="X142" i="12"/>
  <c r="X143" i="12"/>
  <c r="X144" i="12"/>
  <c r="X145" i="12"/>
  <c r="W145" i="12"/>
  <c r="Y144" i="12"/>
  <c r="Y139" i="12"/>
  <c r="Y137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Y134" i="12"/>
  <c r="X124" i="12"/>
  <c r="X125" i="12"/>
  <c r="X126" i="12"/>
  <c r="X127" i="12"/>
  <c r="X128" i="12"/>
  <c r="X129" i="12"/>
  <c r="X130" i="12"/>
  <c r="X131" i="12"/>
  <c r="X132" i="12"/>
  <c r="X133" i="12"/>
  <c r="X134" i="12"/>
  <c r="W134" i="12"/>
  <c r="Y133" i="12"/>
  <c r="Y128" i="12"/>
  <c r="Y126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Y123" i="12"/>
  <c r="X113" i="12"/>
  <c r="X114" i="12"/>
  <c r="X115" i="12"/>
  <c r="X116" i="12"/>
  <c r="X117" i="12"/>
  <c r="X118" i="12"/>
  <c r="X119" i="12"/>
  <c r="X120" i="12"/>
  <c r="X121" i="12"/>
  <c r="X122" i="12"/>
  <c r="X123" i="12"/>
  <c r="W123" i="12"/>
  <c r="Y122" i="12"/>
  <c r="Y117" i="12"/>
  <c r="Y115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Y112" i="12"/>
  <c r="X102" i="12"/>
  <c r="X103" i="12"/>
  <c r="X104" i="12"/>
  <c r="X105" i="12"/>
  <c r="X106" i="12"/>
  <c r="X107" i="12"/>
  <c r="X108" i="12"/>
  <c r="X109" i="12"/>
  <c r="X110" i="12"/>
  <c r="X111" i="12"/>
  <c r="X112" i="12"/>
  <c r="W112" i="12"/>
  <c r="Y111" i="12"/>
  <c r="Y106" i="12"/>
  <c r="Y104" i="12"/>
  <c r="X91" i="12"/>
  <c r="X92" i="12"/>
  <c r="X93" i="12"/>
  <c r="X94" i="12"/>
  <c r="X95" i="12"/>
  <c r="X96" i="12"/>
  <c r="X97" i="12"/>
  <c r="X98" i="12"/>
  <c r="X99" i="12"/>
  <c r="X100" i="12"/>
  <c r="X101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Y100" i="12"/>
  <c r="Y95" i="12"/>
  <c r="Y93" i="12"/>
  <c r="X80" i="12"/>
  <c r="X81" i="12"/>
  <c r="X82" i="12"/>
  <c r="X83" i="12"/>
  <c r="X84" i="12"/>
  <c r="X85" i="12"/>
  <c r="X86" i="12"/>
  <c r="X87" i="12"/>
  <c r="X88" i="12"/>
  <c r="X89" i="12"/>
  <c r="X90" i="12"/>
  <c r="W90" i="12"/>
  <c r="V90" i="12"/>
  <c r="U90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Y89" i="12"/>
  <c r="Y84" i="12"/>
  <c r="Y82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Y79" i="12"/>
  <c r="X69" i="12"/>
  <c r="X70" i="12"/>
  <c r="X71" i="12"/>
  <c r="X72" i="12"/>
  <c r="X73" i="12"/>
  <c r="X74" i="12"/>
  <c r="X75" i="12"/>
  <c r="X76" i="12"/>
  <c r="X77" i="12"/>
  <c r="X78" i="12"/>
  <c r="X79" i="12"/>
  <c r="W79" i="12"/>
  <c r="Y78" i="12"/>
  <c r="Y73" i="12"/>
  <c r="Y71" i="12"/>
  <c r="X58" i="12"/>
  <c r="X59" i="12"/>
  <c r="X60" i="12"/>
  <c r="X61" i="12"/>
  <c r="X62" i="12"/>
  <c r="X63" i="12"/>
  <c r="X64" i="12"/>
  <c r="X65" i="12"/>
  <c r="X66" i="12"/>
  <c r="X67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Y67" i="12"/>
  <c r="Y62" i="12"/>
  <c r="Y60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Y57" i="12"/>
  <c r="X47" i="12"/>
  <c r="X48" i="12"/>
  <c r="X49" i="12"/>
  <c r="X50" i="12"/>
  <c r="X51" i="12"/>
  <c r="X52" i="12"/>
  <c r="X53" i="12"/>
  <c r="X54" i="12"/>
  <c r="X55" i="12"/>
  <c r="X56" i="12"/>
  <c r="X57" i="12"/>
  <c r="W57" i="12"/>
  <c r="Y56" i="12"/>
  <c r="Y51" i="12"/>
  <c r="Y49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Y46" i="12"/>
  <c r="X36" i="12"/>
  <c r="X37" i="12"/>
  <c r="X38" i="12"/>
  <c r="X39" i="12"/>
  <c r="X40" i="12"/>
  <c r="X41" i="12"/>
  <c r="X42" i="12"/>
  <c r="X43" i="12"/>
  <c r="X44" i="12"/>
  <c r="X45" i="12"/>
  <c r="X46" i="12"/>
  <c r="W46" i="12"/>
  <c r="Y45" i="12"/>
  <c r="Y40" i="12"/>
  <c r="Y38" i="12"/>
  <c r="AP17" i="12"/>
  <c r="AP18" i="12"/>
  <c r="AP19" i="12"/>
  <c r="AP20" i="12"/>
  <c r="AP21" i="12"/>
  <c r="AP22" i="12"/>
  <c r="AP30" i="12"/>
  <c r="AP23" i="12"/>
  <c r="AP24" i="12"/>
  <c r="AP25" i="12"/>
  <c r="AP26" i="12"/>
  <c r="AP27" i="12"/>
  <c r="AP28" i="12"/>
  <c r="AP31" i="12"/>
  <c r="AP32" i="12"/>
  <c r="AQ17" i="12"/>
  <c r="AQ18" i="12"/>
  <c r="AQ19" i="12"/>
  <c r="AQ20" i="12"/>
  <c r="AQ21" i="12"/>
  <c r="AQ22" i="12"/>
  <c r="AQ30" i="12"/>
  <c r="AQ23" i="12"/>
  <c r="AQ24" i="12"/>
  <c r="AQ25" i="12"/>
  <c r="AQ26" i="12"/>
  <c r="AQ27" i="12"/>
  <c r="AQ28" i="12"/>
  <c r="AQ31" i="12"/>
  <c r="AQ32" i="12"/>
  <c r="AR17" i="12"/>
  <c r="AR18" i="12"/>
  <c r="AR19" i="12"/>
  <c r="AR20" i="12"/>
  <c r="AR21" i="12"/>
  <c r="AR22" i="12"/>
  <c r="AR30" i="12"/>
  <c r="AR23" i="12"/>
  <c r="AR24" i="12"/>
  <c r="AR25" i="12"/>
  <c r="AR26" i="12"/>
  <c r="AR27" i="12"/>
  <c r="AR28" i="12"/>
  <c r="AR31" i="12"/>
  <c r="AR32" i="12"/>
  <c r="AS17" i="12"/>
  <c r="AS18" i="12"/>
  <c r="AS19" i="12"/>
  <c r="AS20" i="12"/>
  <c r="AS21" i="12"/>
  <c r="AS22" i="12"/>
  <c r="AS30" i="12"/>
  <c r="AS23" i="12"/>
  <c r="AS24" i="12"/>
  <c r="AS25" i="12"/>
  <c r="AS26" i="12"/>
  <c r="AS27" i="12"/>
  <c r="AS28" i="12"/>
  <c r="AS31" i="12"/>
  <c r="AS32" i="12"/>
  <c r="AT17" i="12"/>
  <c r="AT18" i="12"/>
  <c r="AT19" i="12"/>
  <c r="AT20" i="12"/>
  <c r="AT21" i="12"/>
  <c r="AT22" i="12"/>
  <c r="AT30" i="12"/>
  <c r="AT23" i="12"/>
  <c r="AT24" i="12"/>
  <c r="AT25" i="12"/>
  <c r="AT26" i="12"/>
  <c r="AT27" i="12"/>
  <c r="AT28" i="12"/>
  <c r="AT31" i="12"/>
  <c r="AT32" i="12"/>
  <c r="AU17" i="12"/>
  <c r="AU18" i="12"/>
  <c r="AU19" i="12"/>
  <c r="AU20" i="12"/>
  <c r="AU21" i="12"/>
  <c r="AU22" i="12"/>
  <c r="AU30" i="12"/>
  <c r="AU23" i="12"/>
  <c r="AU24" i="12"/>
  <c r="AU25" i="12"/>
  <c r="AU26" i="12"/>
  <c r="AU27" i="12"/>
  <c r="AU28" i="12"/>
  <c r="AU31" i="12"/>
  <c r="AU32" i="12"/>
  <c r="AV17" i="12"/>
  <c r="AV18" i="12"/>
  <c r="AV19" i="12"/>
  <c r="AV20" i="12"/>
  <c r="AV21" i="12"/>
  <c r="AV22" i="12"/>
  <c r="AV30" i="12"/>
  <c r="AV23" i="12"/>
  <c r="AV24" i="12"/>
  <c r="AV25" i="12"/>
  <c r="AV26" i="12"/>
  <c r="AV27" i="12"/>
  <c r="AV28" i="12"/>
  <c r="AV31" i="12"/>
  <c r="AV32" i="12"/>
  <c r="AW17" i="12"/>
  <c r="AW18" i="12"/>
  <c r="AW19" i="12"/>
  <c r="AW20" i="12"/>
  <c r="AW21" i="12"/>
  <c r="AW22" i="12"/>
  <c r="AW30" i="12"/>
  <c r="AW23" i="12"/>
  <c r="AW24" i="12"/>
  <c r="AW25" i="12"/>
  <c r="AW26" i="12"/>
  <c r="AW27" i="12"/>
  <c r="AW28" i="12"/>
  <c r="AW31" i="12"/>
  <c r="AW32" i="12"/>
  <c r="AX17" i="12"/>
  <c r="AX18" i="12"/>
  <c r="AX19" i="12"/>
  <c r="AX20" i="12"/>
  <c r="AX21" i="12"/>
  <c r="AX22" i="12"/>
  <c r="AX30" i="12"/>
  <c r="AX23" i="12"/>
  <c r="AX24" i="12"/>
  <c r="AX25" i="12"/>
  <c r="AX26" i="12"/>
  <c r="AX27" i="12"/>
  <c r="AX28" i="12"/>
  <c r="AX31" i="12"/>
  <c r="AX32" i="12"/>
  <c r="AY17" i="12"/>
  <c r="AY18" i="12"/>
  <c r="AY19" i="12"/>
  <c r="AY20" i="12"/>
  <c r="AY21" i="12"/>
  <c r="AY22" i="12"/>
  <c r="AY30" i="12"/>
  <c r="AY23" i="12"/>
  <c r="AY24" i="12"/>
  <c r="AY25" i="12"/>
  <c r="AY26" i="12"/>
  <c r="AY27" i="12"/>
  <c r="AY28" i="12"/>
  <c r="AY31" i="12"/>
  <c r="AY32" i="12"/>
  <c r="AZ17" i="12"/>
  <c r="AZ18" i="12"/>
  <c r="AZ19" i="12"/>
  <c r="AZ20" i="12"/>
  <c r="AZ21" i="12"/>
  <c r="AZ22" i="12"/>
  <c r="AZ30" i="12"/>
  <c r="AZ23" i="12"/>
  <c r="AZ24" i="12"/>
  <c r="AZ25" i="12"/>
  <c r="AZ26" i="12"/>
  <c r="AZ27" i="12"/>
  <c r="AZ28" i="12"/>
  <c r="AZ31" i="12"/>
  <c r="AZ32" i="12"/>
  <c r="BA17" i="12"/>
  <c r="BA18" i="12"/>
  <c r="BA19" i="12"/>
  <c r="BA20" i="12"/>
  <c r="BA21" i="12"/>
  <c r="BA22" i="12"/>
  <c r="BA30" i="12"/>
  <c r="BA23" i="12"/>
  <c r="BA24" i="12"/>
  <c r="BA25" i="12"/>
  <c r="BA26" i="12"/>
  <c r="BA27" i="12"/>
  <c r="BA28" i="12"/>
  <c r="BA31" i="12"/>
  <c r="BA32" i="12"/>
  <c r="BB17" i="12"/>
  <c r="BB18" i="12"/>
  <c r="BB19" i="12"/>
  <c r="BB20" i="12"/>
  <c r="BB21" i="12"/>
  <c r="BB22" i="12"/>
  <c r="BB30" i="12"/>
  <c r="BB23" i="12"/>
  <c r="BB24" i="12"/>
  <c r="BB25" i="12"/>
  <c r="BB26" i="12"/>
  <c r="BB27" i="12"/>
  <c r="BB28" i="12"/>
  <c r="BB31" i="12"/>
  <c r="BB32" i="12"/>
  <c r="BC17" i="12"/>
  <c r="BC18" i="12"/>
  <c r="BC19" i="12"/>
  <c r="BC20" i="12"/>
  <c r="BC21" i="12"/>
  <c r="BC22" i="12"/>
  <c r="BC30" i="12"/>
  <c r="BC23" i="12"/>
  <c r="BC24" i="12"/>
  <c r="BC25" i="12"/>
  <c r="BC26" i="12"/>
  <c r="BC27" i="12"/>
  <c r="BC28" i="12"/>
  <c r="BC31" i="12"/>
  <c r="BC32" i="12"/>
  <c r="BD17" i="12"/>
  <c r="BD18" i="12"/>
  <c r="BD19" i="12"/>
  <c r="BD20" i="12"/>
  <c r="BD21" i="12"/>
  <c r="BD22" i="12"/>
  <c r="BD30" i="12"/>
  <c r="BD23" i="12"/>
  <c r="BD24" i="12"/>
  <c r="BD25" i="12"/>
  <c r="BD26" i="12"/>
  <c r="BD27" i="12"/>
  <c r="BD28" i="12"/>
  <c r="BD31" i="12"/>
  <c r="BD32" i="12"/>
  <c r="BD33" i="12"/>
  <c r="BD35" i="12"/>
  <c r="X25" i="12"/>
  <c r="X26" i="12"/>
  <c r="X27" i="12"/>
  <c r="X28" i="12"/>
  <c r="X29" i="12"/>
  <c r="X30" i="12"/>
  <c r="X31" i="12"/>
  <c r="X32" i="12"/>
  <c r="X33" i="12"/>
  <c r="X34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X3" i="12"/>
  <c r="AA17" i="12"/>
  <c r="X4" i="12"/>
  <c r="AA18" i="12"/>
  <c r="X5" i="12"/>
  <c r="AA19" i="12"/>
  <c r="X6" i="12"/>
  <c r="AA20" i="12"/>
  <c r="X7" i="12"/>
  <c r="AA21" i="12"/>
  <c r="AA22" i="12"/>
  <c r="AA30" i="12"/>
  <c r="X8" i="12"/>
  <c r="AA23" i="12"/>
  <c r="X9" i="12"/>
  <c r="AA24" i="12"/>
  <c r="X10" i="12"/>
  <c r="AA25" i="12"/>
  <c r="X11" i="12"/>
  <c r="AA26" i="12"/>
  <c r="X12" i="12"/>
  <c r="AA27" i="12"/>
  <c r="AA28" i="12"/>
  <c r="AA31" i="12"/>
  <c r="AA32" i="12"/>
  <c r="X14" i="12"/>
  <c r="AB17" i="12"/>
  <c r="X15" i="12"/>
  <c r="AB18" i="12"/>
  <c r="X16" i="12"/>
  <c r="AB19" i="12"/>
  <c r="X17" i="12"/>
  <c r="AB20" i="12"/>
  <c r="X18" i="12"/>
  <c r="AB21" i="12"/>
  <c r="AB22" i="12"/>
  <c r="AB30" i="12"/>
  <c r="X19" i="12"/>
  <c r="AB23" i="12"/>
  <c r="X20" i="12"/>
  <c r="AB24" i="12"/>
  <c r="X21" i="12"/>
  <c r="AB25" i="12"/>
  <c r="X22" i="12"/>
  <c r="AB26" i="12"/>
  <c r="X23" i="12"/>
  <c r="AB27" i="12"/>
  <c r="AB28" i="12"/>
  <c r="AB31" i="12"/>
  <c r="AB32" i="12"/>
  <c r="AC17" i="12"/>
  <c r="AC18" i="12"/>
  <c r="AC19" i="12"/>
  <c r="AC20" i="12"/>
  <c r="AC21" i="12"/>
  <c r="AC22" i="12"/>
  <c r="AC30" i="12"/>
  <c r="AC23" i="12"/>
  <c r="AC24" i="12"/>
  <c r="AC25" i="12"/>
  <c r="AC26" i="12"/>
  <c r="AC27" i="12"/>
  <c r="AC28" i="12"/>
  <c r="AC31" i="12"/>
  <c r="AC32" i="12"/>
  <c r="AD17" i="12"/>
  <c r="AD18" i="12"/>
  <c r="AD19" i="12"/>
  <c r="AD20" i="12"/>
  <c r="AD21" i="12"/>
  <c r="AD22" i="12"/>
  <c r="AD30" i="12"/>
  <c r="AD23" i="12"/>
  <c r="AD24" i="12"/>
  <c r="AD25" i="12"/>
  <c r="AD26" i="12"/>
  <c r="AD27" i="12"/>
  <c r="AD28" i="12"/>
  <c r="AD31" i="12"/>
  <c r="AD32" i="12"/>
  <c r="AE17" i="12"/>
  <c r="AE18" i="12"/>
  <c r="AE19" i="12"/>
  <c r="AE20" i="12"/>
  <c r="AE21" i="12"/>
  <c r="AE22" i="12"/>
  <c r="AE30" i="12"/>
  <c r="AE23" i="12"/>
  <c r="AE24" i="12"/>
  <c r="AE25" i="12"/>
  <c r="AE26" i="12"/>
  <c r="AE27" i="12"/>
  <c r="AE28" i="12"/>
  <c r="AE31" i="12"/>
  <c r="AE32" i="12"/>
  <c r="AF17" i="12"/>
  <c r="AF18" i="12"/>
  <c r="AF19" i="12"/>
  <c r="AF20" i="12"/>
  <c r="AF21" i="12"/>
  <c r="AF22" i="12"/>
  <c r="AF30" i="12"/>
  <c r="AF23" i="12"/>
  <c r="AF24" i="12"/>
  <c r="AF25" i="12"/>
  <c r="AF26" i="12"/>
  <c r="AF27" i="12"/>
  <c r="AF28" i="12"/>
  <c r="AF31" i="12"/>
  <c r="AF32" i="12"/>
  <c r="AG17" i="12"/>
  <c r="AG18" i="12"/>
  <c r="AG19" i="12"/>
  <c r="AG20" i="12"/>
  <c r="AG21" i="12"/>
  <c r="AG22" i="12"/>
  <c r="AG30" i="12"/>
  <c r="AG23" i="12"/>
  <c r="AG24" i="12"/>
  <c r="AG25" i="12"/>
  <c r="AG26" i="12"/>
  <c r="AG27" i="12"/>
  <c r="AG28" i="12"/>
  <c r="AG31" i="12"/>
  <c r="AG32" i="12"/>
  <c r="AH17" i="12"/>
  <c r="AH18" i="12"/>
  <c r="AH19" i="12"/>
  <c r="AH20" i="12"/>
  <c r="AH21" i="12"/>
  <c r="AH22" i="12"/>
  <c r="AH30" i="12"/>
  <c r="AH23" i="12"/>
  <c r="AH24" i="12"/>
  <c r="AH25" i="12"/>
  <c r="AH26" i="12"/>
  <c r="AH27" i="12"/>
  <c r="AH28" i="12"/>
  <c r="AH31" i="12"/>
  <c r="AH32" i="12"/>
  <c r="AI17" i="12"/>
  <c r="AI18" i="12"/>
  <c r="AI19" i="12"/>
  <c r="AI20" i="12"/>
  <c r="AI21" i="12"/>
  <c r="AI22" i="12"/>
  <c r="AI30" i="12"/>
  <c r="AI23" i="12"/>
  <c r="AI24" i="12"/>
  <c r="AI25" i="12"/>
  <c r="AI26" i="12"/>
  <c r="AI27" i="12"/>
  <c r="AI28" i="12"/>
  <c r="AI31" i="12"/>
  <c r="AI32" i="12"/>
  <c r="AJ17" i="12"/>
  <c r="AJ18" i="12"/>
  <c r="AJ19" i="12"/>
  <c r="AJ20" i="12"/>
  <c r="AJ21" i="12"/>
  <c r="AJ22" i="12"/>
  <c r="AJ30" i="12"/>
  <c r="AJ23" i="12"/>
  <c r="AJ24" i="12"/>
  <c r="AJ25" i="12"/>
  <c r="AJ26" i="12"/>
  <c r="AJ27" i="12"/>
  <c r="AJ28" i="12"/>
  <c r="AJ31" i="12"/>
  <c r="AJ32" i="12"/>
  <c r="AK17" i="12"/>
  <c r="AK18" i="12"/>
  <c r="AK19" i="12"/>
  <c r="AK20" i="12"/>
  <c r="AK21" i="12"/>
  <c r="AK22" i="12"/>
  <c r="AK30" i="12"/>
  <c r="AK23" i="12"/>
  <c r="AK24" i="12"/>
  <c r="AK25" i="12"/>
  <c r="AK26" i="12"/>
  <c r="AK27" i="12"/>
  <c r="AK28" i="12"/>
  <c r="AK31" i="12"/>
  <c r="AK32" i="12"/>
  <c r="AL17" i="12"/>
  <c r="AL18" i="12"/>
  <c r="AL19" i="12"/>
  <c r="AL20" i="12"/>
  <c r="AL21" i="12"/>
  <c r="AL22" i="12"/>
  <c r="AL30" i="12"/>
  <c r="AL23" i="12"/>
  <c r="AL24" i="12"/>
  <c r="AL25" i="12"/>
  <c r="AL26" i="12"/>
  <c r="AL27" i="12"/>
  <c r="AL28" i="12"/>
  <c r="AL31" i="12"/>
  <c r="AL32" i="12"/>
  <c r="AM17" i="12"/>
  <c r="AM18" i="12"/>
  <c r="AM19" i="12"/>
  <c r="AM20" i="12"/>
  <c r="AM21" i="12"/>
  <c r="AM22" i="12"/>
  <c r="AM30" i="12"/>
  <c r="AM23" i="12"/>
  <c r="AM24" i="12"/>
  <c r="AM25" i="12"/>
  <c r="AM26" i="12"/>
  <c r="AM27" i="12"/>
  <c r="AM28" i="12"/>
  <c r="AM31" i="12"/>
  <c r="AM32" i="12"/>
  <c r="AN17" i="12"/>
  <c r="AN18" i="12"/>
  <c r="AN19" i="12"/>
  <c r="AN20" i="12"/>
  <c r="AN21" i="12"/>
  <c r="AN22" i="12"/>
  <c r="AN30" i="12"/>
  <c r="AN23" i="12"/>
  <c r="AN24" i="12"/>
  <c r="AN25" i="12"/>
  <c r="AN26" i="12"/>
  <c r="AN27" i="12"/>
  <c r="AN28" i="12"/>
  <c r="AN31" i="12"/>
  <c r="AN32" i="12"/>
  <c r="AO17" i="12"/>
  <c r="AO18" i="12"/>
  <c r="AO19" i="12"/>
  <c r="AO20" i="12"/>
  <c r="AO21" i="12"/>
  <c r="AO22" i="12"/>
  <c r="AO30" i="12"/>
  <c r="AO23" i="12"/>
  <c r="AO24" i="12"/>
  <c r="AO25" i="12"/>
  <c r="AO26" i="12"/>
  <c r="AO27" i="12"/>
  <c r="AO28" i="12"/>
  <c r="AO31" i="12"/>
  <c r="AO32" i="12"/>
  <c r="AO33" i="12"/>
  <c r="AO34" i="12"/>
  <c r="Y34" i="12"/>
  <c r="BE17" i="12"/>
  <c r="BE18" i="12"/>
  <c r="BE19" i="12"/>
  <c r="BE20" i="12"/>
  <c r="BE21" i="12"/>
  <c r="BE22" i="12"/>
  <c r="BE30" i="12"/>
  <c r="BE23" i="12"/>
  <c r="BE24" i="12"/>
  <c r="BE25" i="12"/>
  <c r="BE26" i="12"/>
  <c r="BE27" i="12"/>
  <c r="BE28" i="12"/>
  <c r="BE31" i="12"/>
  <c r="BE32" i="12"/>
  <c r="Y29" i="12"/>
  <c r="Y27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Y23" i="12"/>
  <c r="Y18" i="12"/>
  <c r="Y16" i="12"/>
  <c r="AB5" i="12"/>
  <c r="AB6" i="12"/>
  <c r="AB7" i="12"/>
  <c r="AB8" i="12"/>
  <c r="AB9" i="12"/>
  <c r="AB10" i="12"/>
  <c r="AB11" i="12"/>
  <c r="AB12" i="12"/>
  <c r="AB13" i="12"/>
  <c r="AB14" i="12"/>
  <c r="AB15" i="12"/>
  <c r="AC5" i="12"/>
  <c r="AC6" i="12"/>
  <c r="AC7" i="12"/>
  <c r="AC8" i="12"/>
  <c r="AC9" i="12"/>
  <c r="AC10" i="12"/>
  <c r="AC11" i="12"/>
  <c r="AC12" i="12"/>
  <c r="AC13" i="12"/>
  <c r="AC14" i="12"/>
  <c r="AC15" i="12"/>
  <c r="AD5" i="12"/>
  <c r="AD6" i="12"/>
  <c r="AD7" i="12"/>
  <c r="AD8" i="12"/>
  <c r="AD9" i="12"/>
  <c r="AD10" i="12"/>
  <c r="AD11" i="12"/>
  <c r="AD12" i="12"/>
  <c r="AD13" i="12"/>
  <c r="AD14" i="12"/>
  <c r="AD15" i="12"/>
  <c r="AE5" i="12"/>
  <c r="AE6" i="12"/>
  <c r="AE7" i="12"/>
  <c r="AE8" i="12"/>
  <c r="AE9" i="12"/>
  <c r="AE10" i="12"/>
  <c r="AE11" i="12"/>
  <c r="AE12" i="12"/>
  <c r="AE13" i="12"/>
  <c r="AE14" i="12"/>
  <c r="AE15" i="12"/>
  <c r="AF5" i="12"/>
  <c r="AF6" i="12"/>
  <c r="AF7" i="12"/>
  <c r="AF8" i="12"/>
  <c r="AF9" i="12"/>
  <c r="AF10" i="12"/>
  <c r="AF11" i="12"/>
  <c r="AF12" i="12"/>
  <c r="AF13" i="12"/>
  <c r="AF14" i="12"/>
  <c r="AF15" i="12"/>
  <c r="AG15" i="12"/>
  <c r="AH15" i="12"/>
  <c r="AG14" i="12"/>
  <c r="AH14" i="12"/>
  <c r="AG13" i="12"/>
  <c r="AH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G12" i="12"/>
  <c r="AH12" i="12"/>
  <c r="Y12" i="12"/>
  <c r="AG11" i="12"/>
  <c r="AH11" i="12"/>
  <c r="AG10" i="12"/>
  <c r="AH10" i="12"/>
  <c r="AG9" i="12"/>
  <c r="AH9" i="12"/>
  <c r="AG8" i="12"/>
  <c r="AH8" i="12"/>
  <c r="AG7" i="12"/>
  <c r="AH7" i="12"/>
  <c r="Y7" i="12"/>
  <c r="AG6" i="12"/>
  <c r="AH6" i="12"/>
  <c r="AG5" i="12"/>
  <c r="AH5" i="12"/>
  <c r="Y5" i="12"/>
  <c r="C332" i="11"/>
  <c r="D332" i="11"/>
  <c r="E332" i="11"/>
  <c r="F332" i="11"/>
  <c r="G332" i="11"/>
  <c r="H332" i="11"/>
  <c r="I332" i="11"/>
  <c r="J332" i="11"/>
  <c r="K332" i="11"/>
  <c r="L332" i="11"/>
  <c r="M332" i="11"/>
  <c r="N332" i="11"/>
  <c r="O332" i="11"/>
  <c r="P332" i="11"/>
  <c r="Q332" i="11"/>
  <c r="R332" i="11"/>
  <c r="S332" i="11"/>
  <c r="T332" i="11"/>
  <c r="U332" i="11"/>
  <c r="V332" i="11"/>
  <c r="X332" i="11"/>
  <c r="W322" i="11"/>
  <c r="W323" i="11"/>
  <c r="W324" i="11"/>
  <c r="W325" i="11"/>
  <c r="W326" i="11"/>
  <c r="W327" i="11"/>
  <c r="W328" i="11"/>
  <c r="W329" i="11"/>
  <c r="W330" i="11"/>
  <c r="W331" i="11"/>
  <c r="W332" i="11"/>
  <c r="X331" i="11"/>
  <c r="X326" i="11"/>
  <c r="X324" i="11"/>
  <c r="C321" i="11"/>
  <c r="D321" i="11"/>
  <c r="E321" i="11"/>
  <c r="F321" i="11"/>
  <c r="G321" i="11"/>
  <c r="H321" i="11"/>
  <c r="I321" i="11"/>
  <c r="J321" i="11"/>
  <c r="K321" i="11"/>
  <c r="L321" i="11"/>
  <c r="M321" i="11"/>
  <c r="N321" i="11"/>
  <c r="O321" i="11"/>
  <c r="P321" i="11"/>
  <c r="Q321" i="11"/>
  <c r="R321" i="11"/>
  <c r="S321" i="11"/>
  <c r="T321" i="11"/>
  <c r="U321" i="11"/>
  <c r="V321" i="11"/>
  <c r="X321" i="11"/>
  <c r="W311" i="11"/>
  <c r="W312" i="11"/>
  <c r="W313" i="11"/>
  <c r="W314" i="11"/>
  <c r="W315" i="11"/>
  <c r="W316" i="11"/>
  <c r="W317" i="11"/>
  <c r="W318" i="11"/>
  <c r="W319" i="11"/>
  <c r="W320" i="11"/>
  <c r="W321" i="11"/>
  <c r="X320" i="11"/>
  <c r="X315" i="11"/>
  <c r="X313" i="11"/>
  <c r="C310" i="11"/>
  <c r="D310" i="11"/>
  <c r="E310" i="11"/>
  <c r="F310" i="11"/>
  <c r="G310" i="11"/>
  <c r="H310" i="11"/>
  <c r="I310" i="11"/>
  <c r="J310" i="11"/>
  <c r="K310" i="11"/>
  <c r="L310" i="11"/>
  <c r="M310" i="11"/>
  <c r="N310" i="11"/>
  <c r="O310" i="11"/>
  <c r="P310" i="11"/>
  <c r="Q310" i="11"/>
  <c r="R310" i="11"/>
  <c r="S310" i="11"/>
  <c r="T310" i="11"/>
  <c r="U310" i="11"/>
  <c r="V310" i="11"/>
  <c r="X310" i="11"/>
  <c r="W300" i="11"/>
  <c r="W301" i="11"/>
  <c r="W302" i="11"/>
  <c r="W303" i="11"/>
  <c r="W304" i="11"/>
  <c r="W305" i="11"/>
  <c r="W306" i="11"/>
  <c r="W307" i="11"/>
  <c r="W308" i="11"/>
  <c r="W309" i="11"/>
  <c r="W310" i="11"/>
  <c r="X309" i="11"/>
  <c r="X304" i="11"/>
  <c r="X302" i="11"/>
  <c r="C299" i="11"/>
  <c r="D299" i="11"/>
  <c r="E299" i="11"/>
  <c r="F299" i="11"/>
  <c r="G299" i="11"/>
  <c r="H299" i="11"/>
  <c r="I299" i="11"/>
  <c r="J299" i="11"/>
  <c r="K299" i="11"/>
  <c r="L299" i="11"/>
  <c r="M299" i="11"/>
  <c r="N299" i="11"/>
  <c r="O299" i="11"/>
  <c r="P299" i="11"/>
  <c r="Q299" i="11"/>
  <c r="R299" i="11"/>
  <c r="S299" i="11"/>
  <c r="T299" i="11"/>
  <c r="U299" i="11"/>
  <c r="V299" i="11"/>
  <c r="X299" i="11"/>
  <c r="W289" i="11"/>
  <c r="W290" i="11"/>
  <c r="W291" i="11"/>
  <c r="W292" i="11"/>
  <c r="W293" i="11"/>
  <c r="W294" i="11"/>
  <c r="W295" i="11"/>
  <c r="W296" i="11"/>
  <c r="W297" i="11"/>
  <c r="W298" i="11"/>
  <c r="W299" i="11"/>
  <c r="X298" i="11"/>
  <c r="X293" i="11"/>
  <c r="X291" i="11"/>
  <c r="C288" i="11"/>
  <c r="D288" i="11"/>
  <c r="E288" i="11"/>
  <c r="F288" i="11"/>
  <c r="G288" i="11"/>
  <c r="H288" i="11"/>
  <c r="I288" i="11"/>
  <c r="J288" i="11"/>
  <c r="K288" i="11"/>
  <c r="L288" i="11"/>
  <c r="M288" i="11"/>
  <c r="N288" i="11"/>
  <c r="O288" i="11"/>
  <c r="P288" i="11"/>
  <c r="Q288" i="11"/>
  <c r="R288" i="11"/>
  <c r="S288" i="11"/>
  <c r="T288" i="11"/>
  <c r="U288" i="11"/>
  <c r="V288" i="11"/>
  <c r="X288" i="11"/>
  <c r="W278" i="11"/>
  <c r="W279" i="11"/>
  <c r="W280" i="11"/>
  <c r="W281" i="11"/>
  <c r="W282" i="11"/>
  <c r="W283" i="11"/>
  <c r="W284" i="11"/>
  <c r="W285" i="11"/>
  <c r="W286" i="11"/>
  <c r="W287" i="11"/>
  <c r="W288" i="11"/>
  <c r="X287" i="11"/>
  <c r="X282" i="11"/>
  <c r="X280" i="11"/>
  <c r="C277" i="11"/>
  <c r="D277" i="11"/>
  <c r="E277" i="11"/>
  <c r="F277" i="11"/>
  <c r="G277" i="11"/>
  <c r="H277" i="11"/>
  <c r="I277" i="11"/>
  <c r="J277" i="11"/>
  <c r="K277" i="11"/>
  <c r="L277" i="11"/>
  <c r="M277" i="11"/>
  <c r="N277" i="11"/>
  <c r="O277" i="11"/>
  <c r="P277" i="11"/>
  <c r="Q277" i="11"/>
  <c r="R277" i="11"/>
  <c r="S277" i="11"/>
  <c r="T277" i="11"/>
  <c r="U277" i="11"/>
  <c r="V277" i="11"/>
  <c r="X277" i="11"/>
  <c r="W267" i="11"/>
  <c r="W268" i="11"/>
  <c r="W269" i="11"/>
  <c r="W270" i="11"/>
  <c r="W271" i="11"/>
  <c r="W272" i="11"/>
  <c r="W273" i="11"/>
  <c r="W274" i="11"/>
  <c r="W275" i="11"/>
  <c r="W276" i="11"/>
  <c r="W277" i="11"/>
  <c r="X276" i="11"/>
  <c r="X271" i="11"/>
  <c r="X269" i="11"/>
  <c r="W256" i="11"/>
  <c r="W257" i="11"/>
  <c r="W258" i="11"/>
  <c r="W259" i="11"/>
  <c r="W260" i="11"/>
  <c r="W261" i="11"/>
  <c r="W262" i="11"/>
  <c r="W263" i="11"/>
  <c r="W264" i="11"/>
  <c r="W265" i="11"/>
  <c r="W266" i="11"/>
  <c r="V266" i="11"/>
  <c r="U266" i="11"/>
  <c r="T266" i="11"/>
  <c r="S266" i="11"/>
  <c r="R266" i="11"/>
  <c r="Q266" i="11"/>
  <c r="P266" i="11"/>
  <c r="O266" i="11"/>
  <c r="N266" i="11"/>
  <c r="M266" i="11"/>
  <c r="L266" i="11"/>
  <c r="K266" i="11"/>
  <c r="J266" i="11"/>
  <c r="I266" i="11"/>
  <c r="H266" i="11"/>
  <c r="G266" i="11"/>
  <c r="F266" i="11"/>
  <c r="E266" i="11"/>
  <c r="D266" i="11"/>
  <c r="C266" i="11"/>
  <c r="X265" i="11"/>
  <c r="X260" i="11"/>
  <c r="X258" i="11"/>
  <c r="C255" i="11"/>
  <c r="D255" i="11"/>
  <c r="E255" i="11"/>
  <c r="F255" i="11"/>
  <c r="G255" i="11"/>
  <c r="H255" i="11"/>
  <c r="I255" i="11"/>
  <c r="J255" i="11"/>
  <c r="K255" i="11"/>
  <c r="L255" i="11"/>
  <c r="M255" i="11"/>
  <c r="N255" i="11"/>
  <c r="O255" i="11"/>
  <c r="P255" i="11"/>
  <c r="Q255" i="11"/>
  <c r="R255" i="11"/>
  <c r="S255" i="11"/>
  <c r="T255" i="11"/>
  <c r="U255" i="11"/>
  <c r="V255" i="11"/>
  <c r="X255" i="11"/>
  <c r="W245" i="11"/>
  <c r="W246" i="11"/>
  <c r="W247" i="11"/>
  <c r="W248" i="11"/>
  <c r="W249" i="11"/>
  <c r="W250" i="11"/>
  <c r="W251" i="11"/>
  <c r="W252" i="11"/>
  <c r="W253" i="11"/>
  <c r="W254" i="11"/>
  <c r="W255" i="11"/>
  <c r="X254" i="11"/>
  <c r="X249" i="11"/>
  <c r="X247" i="11"/>
  <c r="C244" i="11"/>
  <c r="D244" i="11"/>
  <c r="E244" i="11"/>
  <c r="F244" i="11"/>
  <c r="G244" i="11"/>
  <c r="H244" i="11"/>
  <c r="I244" i="11"/>
  <c r="J244" i="11"/>
  <c r="K244" i="11"/>
  <c r="L244" i="11"/>
  <c r="M244" i="11"/>
  <c r="N244" i="11"/>
  <c r="O244" i="11"/>
  <c r="P244" i="11"/>
  <c r="Q244" i="11"/>
  <c r="R244" i="11"/>
  <c r="S244" i="11"/>
  <c r="T244" i="11"/>
  <c r="U244" i="11"/>
  <c r="V244" i="11"/>
  <c r="X244" i="11"/>
  <c r="W234" i="11"/>
  <c r="W235" i="11"/>
  <c r="W236" i="11"/>
  <c r="W237" i="11"/>
  <c r="W238" i="11"/>
  <c r="W239" i="11"/>
  <c r="W240" i="11"/>
  <c r="W241" i="11"/>
  <c r="W242" i="11"/>
  <c r="W243" i="11"/>
  <c r="W244" i="11"/>
  <c r="X243" i="11"/>
  <c r="X238" i="11"/>
  <c r="X236" i="11"/>
  <c r="C233" i="11"/>
  <c r="D233" i="11"/>
  <c r="E233" i="11"/>
  <c r="F233" i="11"/>
  <c r="G233" i="11"/>
  <c r="H233" i="11"/>
  <c r="I233" i="11"/>
  <c r="J233" i="11"/>
  <c r="K233" i="11"/>
  <c r="L233" i="11"/>
  <c r="M233" i="11"/>
  <c r="N233" i="11"/>
  <c r="O233" i="11"/>
  <c r="P233" i="11"/>
  <c r="Q233" i="11"/>
  <c r="R233" i="11"/>
  <c r="S233" i="11"/>
  <c r="T233" i="11"/>
  <c r="U233" i="11"/>
  <c r="V233" i="11"/>
  <c r="X233" i="11"/>
  <c r="W223" i="11"/>
  <c r="W224" i="11"/>
  <c r="W225" i="11"/>
  <c r="W226" i="11"/>
  <c r="W227" i="11"/>
  <c r="W228" i="11"/>
  <c r="W229" i="11"/>
  <c r="W230" i="11"/>
  <c r="W231" i="11"/>
  <c r="W232" i="11"/>
  <c r="W233" i="11"/>
  <c r="X232" i="11"/>
  <c r="X227" i="11"/>
  <c r="X225" i="11"/>
  <c r="C222" i="11"/>
  <c r="D222" i="11"/>
  <c r="E222" i="11"/>
  <c r="F222" i="11"/>
  <c r="G222" i="11"/>
  <c r="H222" i="11"/>
  <c r="I222" i="11"/>
  <c r="J222" i="11"/>
  <c r="K222" i="11"/>
  <c r="L222" i="11"/>
  <c r="M222" i="11"/>
  <c r="N222" i="11"/>
  <c r="O222" i="11"/>
  <c r="P222" i="11"/>
  <c r="Q222" i="11"/>
  <c r="R222" i="11"/>
  <c r="S222" i="11"/>
  <c r="T222" i="11"/>
  <c r="U222" i="11"/>
  <c r="V222" i="11"/>
  <c r="X222" i="11"/>
  <c r="W212" i="11"/>
  <c r="W213" i="11"/>
  <c r="W214" i="11"/>
  <c r="W215" i="11"/>
  <c r="W216" i="11"/>
  <c r="W217" i="11"/>
  <c r="W218" i="11"/>
  <c r="W219" i="11"/>
  <c r="W220" i="11"/>
  <c r="W221" i="11"/>
  <c r="W222" i="11"/>
  <c r="X221" i="11"/>
  <c r="X216" i="11"/>
  <c r="X214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R211" i="11"/>
  <c r="S211" i="11"/>
  <c r="T211" i="11"/>
  <c r="U211" i="11"/>
  <c r="V211" i="11"/>
  <c r="X211" i="11"/>
  <c r="W201" i="11"/>
  <c r="W202" i="11"/>
  <c r="W203" i="11"/>
  <c r="W204" i="11"/>
  <c r="W205" i="11"/>
  <c r="W206" i="11"/>
  <c r="W207" i="11"/>
  <c r="W208" i="11"/>
  <c r="W209" i="11"/>
  <c r="W210" i="11"/>
  <c r="W211" i="11"/>
  <c r="X210" i="11"/>
  <c r="X205" i="11"/>
  <c r="X203" i="11"/>
  <c r="C200" i="11"/>
  <c r="D200" i="11"/>
  <c r="E200" i="11"/>
  <c r="F200" i="11"/>
  <c r="G200" i="11"/>
  <c r="H200" i="11"/>
  <c r="I200" i="11"/>
  <c r="J200" i="11"/>
  <c r="K200" i="11"/>
  <c r="L200" i="11"/>
  <c r="M200" i="11"/>
  <c r="N200" i="11"/>
  <c r="O200" i="11"/>
  <c r="P200" i="11"/>
  <c r="Q200" i="11"/>
  <c r="R200" i="11"/>
  <c r="S200" i="11"/>
  <c r="T200" i="11"/>
  <c r="U200" i="11"/>
  <c r="V200" i="11"/>
  <c r="X200" i="11"/>
  <c r="W190" i="11"/>
  <c r="W191" i="11"/>
  <c r="W192" i="11"/>
  <c r="W193" i="11"/>
  <c r="W194" i="11"/>
  <c r="W195" i="11"/>
  <c r="W196" i="11"/>
  <c r="W197" i="11"/>
  <c r="W198" i="11"/>
  <c r="W199" i="11"/>
  <c r="W200" i="11"/>
  <c r="X199" i="11"/>
  <c r="X194" i="11"/>
  <c r="X192" i="11"/>
  <c r="W179" i="11"/>
  <c r="W180" i="11"/>
  <c r="W181" i="11"/>
  <c r="W182" i="11"/>
  <c r="W183" i="11"/>
  <c r="W184" i="11"/>
  <c r="W185" i="11"/>
  <c r="W186" i="11"/>
  <c r="W187" i="11"/>
  <c r="W188" i="11"/>
  <c r="W189" i="11"/>
  <c r="V189" i="11"/>
  <c r="U189" i="11"/>
  <c r="T189" i="11"/>
  <c r="S189" i="11"/>
  <c r="R189" i="11"/>
  <c r="Q189" i="11"/>
  <c r="P189" i="11"/>
  <c r="O189" i="11"/>
  <c r="N189" i="11"/>
  <c r="M189" i="11"/>
  <c r="L189" i="11"/>
  <c r="K189" i="11"/>
  <c r="J189" i="11"/>
  <c r="I189" i="11"/>
  <c r="H189" i="11"/>
  <c r="G189" i="11"/>
  <c r="F189" i="11"/>
  <c r="E189" i="11"/>
  <c r="D189" i="11"/>
  <c r="C189" i="11"/>
  <c r="X188" i="11"/>
  <c r="X183" i="11"/>
  <c r="X181" i="11"/>
  <c r="W168" i="11"/>
  <c r="W169" i="11"/>
  <c r="W170" i="11"/>
  <c r="W171" i="11"/>
  <c r="W172" i="11"/>
  <c r="W173" i="11"/>
  <c r="W174" i="11"/>
  <c r="W175" i="11"/>
  <c r="W176" i="11"/>
  <c r="W177" i="11"/>
  <c r="W178" i="11"/>
  <c r="V178" i="11"/>
  <c r="U178" i="11"/>
  <c r="T178" i="11"/>
  <c r="S178" i="11"/>
  <c r="R178" i="11"/>
  <c r="Q178" i="11"/>
  <c r="P178" i="11"/>
  <c r="O178" i="11"/>
  <c r="N178" i="11"/>
  <c r="M178" i="11"/>
  <c r="L178" i="11"/>
  <c r="K178" i="11"/>
  <c r="J178" i="11"/>
  <c r="I178" i="11"/>
  <c r="H178" i="11"/>
  <c r="G178" i="11"/>
  <c r="F178" i="11"/>
  <c r="E178" i="11"/>
  <c r="D178" i="11"/>
  <c r="C178" i="11"/>
  <c r="X177" i="11"/>
  <c r="X172" i="11"/>
  <c r="X170" i="11"/>
  <c r="C167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R167" i="11"/>
  <c r="S167" i="11"/>
  <c r="T167" i="11"/>
  <c r="U167" i="11"/>
  <c r="V167" i="11"/>
  <c r="X167" i="11"/>
  <c r="W157" i="11"/>
  <c r="W158" i="11"/>
  <c r="W159" i="11"/>
  <c r="W160" i="11"/>
  <c r="W161" i="11"/>
  <c r="W162" i="11"/>
  <c r="W163" i="11"/>
  <c r="W164" i="11"/>
  <c r="W165" i="11"/>
  <c r="W166" i="11"/>
  <c r="W167" i="11"/>
  <c r="X166" i="11"/>
  <c r="X161" i="11"/>
  <c r="X159" i="11"/>
  <c r="W146" i="11"/>
  <c r="W147" i="11"/>
  <c r="W148" i="11"/>
  <c r="W149" i="11"/>
  <c r="W150" i="11"/>
  <c r="W151" i="11"/>
  <c r="W152" i="11"/>
  <c r="W153" i="11"/>
  <c r="W154" i="11"/>
  <c r="W155" i="11"/>
  <c r="W156" i="11"/>
  <c r="V156" i="11"/>
  <c r="U156" i="11"/>
  <c r="T156" i="11"/>
  <c r="S156" i="11"/>
  <c r="R156" i="11"/>
  <c r="Q156" i="11"/>
  <c r="P156" i="11"/>
  <c r="O156" i="11"/>
  <c r="N156" i="11"/>
  <c r="M156" i="11"/>
  <c r="L156" i="11"/>
  <c r="K156" i="11"/>
  <c r="J156" i="11"/>
  <c r="I156" i="11"/>
  <c r="H156" i="11"/>
  <c r="G156" i="11"/>
  <c r="F156" i="11"/>
  <c r="E156" i="11"/>
  <c r="D156" i="11"/>
  <c r="C156" i="11"/>
  <c r="X155" i="11"/>
  <c r="X150" i="11"/>
  <c r="X148" i="11"/>
  <c r="C145" i="11"/>
  <c r="D145" i="11"/>
  <c r="E145" i="11"/>
  <c r="F145" i="11"/>
  <c r="G145" i="11"/>
  <c r="H145" i="11"/>
  <c r="I145" i="11"/>
  <c r="J145" i="11"/>
  <c r="K145" i="11"/>
  <c r="L145" i="11"/>
  <c r="M145" i="11"/>
  <c r="N145" i="11"/>
  <c r="O145" i="11"/>
  <c r="P145" i="11"/>
  <c r="Q145" i="11"/>
  <c r="R145" i="11"/>
  <c r="S145" i="11"/>
  <c r="T145" i="11"/>
  <c r="U145" i="11"/>
  <c r="X145" i="11"/>
  <c r="W135" i="11"/>
  <c r="W136" i="11"/>
  <c r="W137" i="11"/>
  <c r="W138" i="11"/>
  <c r="W139" i="11"/>
  <c r="W140" i="11"/>
  <c r="W141" i="11"/>
  <c r="W142" i="11"/>
  <c r="W143" i="11"/>
  <c r="W144" i="11"/>
  <c r="W145" i="11"/>
  <c r="V145" i="11"/>
  <c r="X144" i="11"/>
  <c r="X139" i="11"/>
  <c r="X137" i="11"/>
  <c r="W124" i="11"/>
  <c r="W125" i="11"/>
  <c r="W126" i="11"/>
  <c r="W127" i="11"/>
  <c r="W128" i="11"/>
  <c r="W129" i="11"/>
  <c r="W130" i="11"/>
  <c r="W131" i="11"/>
  <c r="W132" i="11"/>
  <c r="W133" i="11"/>
  <c r="W134" i="11"/>
  <c r="V134" i="11"/>
  <c r="U134" i="11"/>
  <c r="T134" i="11"/>
  <c r="S134" i="11"/>
  <c r="R134" i="11"/>
  <c r="Q134" i="11"/>
  <c r="P134" i="11"/>
  <c r="O134" i="11"/>
  <c r="N134" i="11"/>
  <c r="M134" i="11"/>
  <c r="L134" i="11"/>
  <c r="K134" i="11"/>
  <c r="J134" i="11"/>
  <c r="I134" i="11"/>
  <c r="H134" i="11"/>
  <c r="G134" i="11"/>
  <c r="F134" i="11"/>
  <c r="E134" i="11"/>
  <c r="D134" i="11"/>
  <c r="C134" i="11"/>
  <c r="X133" i="11"/>
  <c r="X128" i="11"/>
  <c r="X126" i="11"/>
  <c r="C123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X123" i="11"/>
  <c r="W113" i="11"/>
  <c r="W114" i="11"/>
  <c r="W115" i="11"/>
  <c r="W116" i="11"/>
  <c r="W117" i="11"/>
  <c r="W118" i="11"/>
  <c r="W119" i="11"/>
  <c r="W120" i="11"/>
  <c r="W121" i="11"/>
  <c r="W122" i="11"/>
  <c r="W123" i="11"/>
  <c r="V123" i="11"/>
  <c r="X122" i="11"/>
  <c r="X117" i="11"/>
  <c r="X115" i="11"/>
  <c r="W102" i="11"/>
  <c r="W103" i="11"/>
  <c r="W104" i="11"/>
  <c r="W105" i="11"/>
  <c r="W106" i="11"/>
  <c r="W107" i="11"/>
  <c r="W108" i="11"/>
  <c r="W109" i="11"/>
  <c r="W110" i="11"/>
  <c r="W111" i="11"/>
  <c r="W112" i="11"/>
  <c r="V112" i="11"/>
  <c r="U112" i="11"/>
  <c r="T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X111" i="11"/>
  <c r="X106" i="11"/>
  <c r="X104" i="11"/>
  <c r="W91" i="11"/>
  <c r="W92" i="11"/>
  <c r="W93" i="11"/>
  <c r="W94" i="11"/>
  <c r="W95" i="11"/>
  <c r="W96" i="11"/>
  <c r="W97" i="11"/>
  <c r="W98" i="11"/>
  <c r="W99" i="11"/>
  <c r="W100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X100" i="11"/>
  <c r="X95" i="11"/>
  <c r="X93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X90" i="11"/>
  <c r="W80" i="11"/>
  <c r="W81" i="11"/>
  <c r="W82" i="11"/>
  <c r="W83" i="11"/>
  <c r="W84" i="11"/>
  <c r="W85" i="11"/>
  <c r="W86" i="11"/>
  <c r="W87" i="11"/>
  <c r="W88" i="11"/>
  <c r="W89" i="11"/>
  <c r="W90" i="11"/>
  <c r="V90" i="11"/>
  <c r="X89" i="11"/>
  <c r="X84" i="11"/>
  <c r="X82" i="11"/>
  <c r="W69" i="11"/>
  <c r="W70" i="11"/>
  <c r="W71" i="11"/>
  <c r="W72" i="11"/>
  <c r="W73" i="11"/>
  <c r="W74" i="11"/>
  <c r="W75" i="11"/>
  <c r="W76" i="11"/>
  <c r="W77" i="11"/>
  <c r="W78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X78" i="11"/>
  <c r="X73" i="11"/>
  <c r="X71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X68" i="11"/>
  <c r="W58" i="11"/>
  <c r="W59" i="11"/>
  <c r="W60" i="11"/>
  <c r="W61" i="11"/>
  <c r="W62" i="11"/>
  <c r="W63" i="11"/>
  <c r="W64" i="11"/>
  <c r="W65" i="11"/>
  <c r="W66" i="11"/>
  <c r="W67" i="11"/>
  <c r="W68" i="11"/>
  <c r="V68" i="11"/>
  <c r="X67" i="11"/>
  <c r="X62" i="11"/>
  <c r="X60" i="11"/>
  <c r="W47" i="11"/>
  <c r="W48" i="11"/>
  <c r="W49" i="11"/>
  <c r="W50" i="11"/>
  <c r="W51" i="11"/>
  <c r="W52" i="11"/>
  <c r="W53" i="11"/>
  <c r="W54" i="11"/>
  <c r="W55" i="11"/>
  <c r="W56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X56" i="11"/>
  <c r="X51" i="11"/>
  <c r="X49" i="11"/>
  <c r="W36" i="11"/>
  <c r="W37" i="11"/>
  <c r="W38" i="11"/>
  <c r="W39" i="11"/>
  <c r="W40" i="11"/>
  <c r="W41" i="11"/>
  <c r="W42" i="11"/>
  <c r="W43" i="11"/>
  <c r="W44" i="11"/>
  <c r="W45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X45" i="11"/>
  <c r="X40" i="11"/>
  <c r="X38" i="11"/>
  <c r="W25" i="11"/>
  <c r="W26" i="11"/>
  <c r="W27" i="11"/>
  <c r="W28" i="11"/>
  <c r="W29" i="11"/>
  <c r="W30" i="11"/>
  <c r="W31" i="11"/>
  <c r="W32" i="11"/>
  <c r="W33" i="11"/>
  <c r="W34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W3" i="11"/>
  <c r="Z17" i="11"/>
  <c r="W4" i="11"/>
  <c r="Z18" i="11"/>
  <c r="W5" i="11"/>
  <c r="Z19" i="11"/>
  <c r="W6" i="11"/>
  <c r="Z20" i="11"/>
  <c r="W7" i="11"/>
  <c r="Z21" i="11"/>
  <c r="Z22" i="11"/>
  <c r="Z30" i="11"/>
  <c r="W8" i="11"/>
  <c r="Z23" i="11"/>
  <c r="W9" i="11"/>
  <c r="Z24" i="11"/>
  <c r="W10" i="11"/>
  <c r="Z25" i="11"/>
  <c r="W11" i="11"/>
  <c r="Z26" i="11"/>
  <c r="W12" i="11"/>
  <c r="Z27" i="11"/>
  <c r="Z28" i="11"/>
  <c r="Z31" i="11"/>
  <c r="Z32" i="11"/>
  <c r="W14" i="11"/>
  <c r="AA17" i="11"/>
  <c r="W15" i="11"/>
  <c r="AA18" i="11"/>
  <c r="W16" i="11"/>
  <c r="AA19" i="11"/>
  <c r="W17" i="11"/>
  <c r="AA20" i="11"/>
  <c r="W18" i="11"/>
  <c r="AA21" i="11"/>
  <c r="AA22" i="11"/>
  <c r="AA30" i="11"/>
  <c r="W19" i="11"/>
  <c r="AA23" i="11"/>
  <c r="W20" i="11"/>
  <c r="AA24" i="11"/>
  <c r="W21" i="11"/>
  <c r="AA25" i="11"/>
  <c r="W22" i="11"/>
  <c r="AA26" i="11"/>
  <c r="W23" i="11"/>
  <c r="AA27" i="11"/>
  <c r="AA28" i="11"/>
  <c r="AA31" i="11"/>
  <c r="AA32" i="11"/>
  <c r="AB17" i="11"/>
  <c r="AB18" i="11"/>
  <c r="AB19" i="11"/>
  <c r="AB20" i="11"/>
  <c r="AB21" i="11"/>
  <c r="AB22" i="11"/>
  <c r="AB30" i="11"/>
  <c r="AB23" i="11"/>
  <c r="AB24" i="11"/>
  <c r="AB25" i="11"/>
  <c r="AB26" i="11"/>
  <c r="AB27" i="11"/>
  <c r="AB28" i="11"/>
  <c r="AB31" i="11"/>
  <c r="AB32" i="11"/>
  <c r="AC17" i="11"/>
  <c r="AC18" i="11"/>
  <c r="AC19" i="11"/>
  <c r="AC20" i="11"/>
  <c r="AC21" i="11"/>
  <c r="AC22" i="11"/>
  <c r="AC30" i="11"/>
  <c r="AC23" i="11"/>
  <c r="AC24" i="11"/>
  <c r="AC25" i="11"/>
  <c r="AC26" i="11"/>
  <c r="AC27" i="11"/>
  <c r="AC28" i="11"/>
  <c r="AC31" i="11"/>
  <c r="AC32" i="11"/>
  <c r="AD17" i="11"/>
  <c r="AD18" i="11"/>
  <c r="AD19" i="11"/>
  <c r="AD20" i="11"/>
  <c r="AD21" i="11"/>
  <c r="AD22" i="11"/>
  <c r="AD30" i="11"/>
  <c r="AD23" i="11"/>
  <c r="AD24" i="11"/>
  <c r="AD25" i="11"/>
  <c r="AD26" i="11"/>
  <c r="AD27" i="11"/>
  <c r="AD28" i="11"/>
  <c r="AD31" i="11"/>
  <c r="AD32" i="11"/>
  <c r="AE17" i="11"/>
  <c r="AE18" i="11"/>
  <c r="AE19" i="11"/>
  <c r="AE20" i="11"/>
  <c r="AE21" i="11"/>
  <c r="AE22" i="11"/>
  <c r="AE30" i="11"/>
  <c r="AE23" i="11"/>
  <c r="AE24" i="11"/>
  <c r="AE25" i="11"/>
  <c r="AE26" i="11"/>
  <c r="AE27" i="11"/>
  <c r="AE28" i="11"/>
  <c r="AE31" i="11"/>
  <c r="AE32" i="11"/>
  <c r="AF17" i="11"/>
  <c r="AF18" i="11"/>
  <c r="AF19" i="11"/>
  <c r="AF20" i="11"/>
  <c r="AF21" i="11"/>
  <c r="AF22" i="11"/>
  <c r="AF30" i="11"/>
  <c r="AF23" i="11"/>
  <c r="AF24" i="11"/>
  <c r="AF25" i="11"/>
  <c r="AF26" i="11"/>
  <c r="AF27" i="11"/>
  <c r="AF28" i="11"/>
  <c r="AF31" i="11"/>
  <c r="AF32" i="11"/>
  <c r="AG17" i="11"/>
  <c r="AG18" i="11"/>
  <c r="AG19" i="11"/>
  <c r="AG20" i="11"/>
  <c r="AG21" i="11"/>
  <c r="AG22" i="11"/>
  <c r="AG30" i="11"/>
  <c r="AG23" i="11"/>
  <c r="AG24" i="11"/>
  <c r="AG25" i="11"/>
  <c r="AG26" i="11"/>
  <c r="AG27" i="11"/>
  <c r="AG28" i="11"/>
  <c r="AG31" i="11"/>
  <c r="AG32" i="11"/>
  <c r="AH17" i="11"/>
  <c r="AH18" i="11"/>
  <c r="AH19" i="11"/>
  <c r="AH20" i="11"/>
  <c r="AH21" i="11"/>
  <c r="AH22" i="11"/>
  <c r="AH30" i="11"/>
  <c r="AH23" i="11"/>
  <c r="AH24" i="11"/>
  <c r="AH25" i="11"/>
  <c r="AH26" i="11"/>
  <c r="AH27" i="11"/>
  <c r="AH28" i="11"/>
  <c r="AH31" i="11"/>
  <c r="AH32" i="11"/>
  <c r="AI17" i="11"/>
  <c r="AI18" i="11"/>
  <c r="AI19" i="11"/>
  <c r="AI20" i="11"/>
  <c r="AI21" i="11"/>
  <c r="AI22" i="11"/>
  <c r="AI30" i="11"/>
  <c r="AI23" i="11"/>
  <c r="AI24" i="11"/>
  <c r="AI25" i="11"/>
  <c r="AI26" i="11"/>
  <c r="AI27" i="11"/>
  <c r="AI28" i="11"/>
  <c r="AI31" i="11"/>
  <c r="AI32" i="11"/>
  <c r="AJ17" i="11"/>
  <c r="AJ18" i="11"/>
  <c r="AJ19" i="11"/>
  <c r="AJ20" i="11"/>
  <c r="AJ21" i="11"/>
  <c r="AJ22" i="11"/>
  <c r="AJ30" i="11"/>
  <c r="AJ23" i="11"/>
  <c r="AJ24" i="11"/>
  <c r="AJ25" i="11"/>
  <c r="AJ26" i="11"/>
  <c r="AJ27" i="11"/>
  <c r="AJ28" i="11"/>
  <c r="AJ31" i="11"/>
  <c r="AJ32" i="11"/>
  <c r="AK17" i="11"/>
  <c r="AK18" i="11"/>
  <c r="AK19" i="11"/>
  <c r="AK20" i="11"/>
  <c r="AK21" i="11"/>
  <c r="AK22" i="11"/>
  <c r="AK30" i="11"/>
  <c r="AK23" i="11"/>
  <c r="AK24" i="11"/>
  <c r="AK25" i="11"/>
  <c r="AK26" i="11"/>
  <c r="AK27" i="11"/>
  <c r="AK28" i="11"/>
  <c r="AK31" i="11"/>
  <c r="AK32" i="11"/>
  <c r="AL17" i="11"/>
  <c r="AL18" i="11"/>
  <c r="AL19" i="11"/>
  <c r="AL20" i="11"/>
  <c r="AL21" i="11"/>
  <c r="AL22" i="11"/>
  <c r="AL30" i="11"/>
  <c r="AL23" i="11"/>
  <c r="AL24" i="11"/>
  <c r="AL25" i="11"/>
  <c r="AL26" i="11"/>
  <c r="AL27" i="11"/>
  <c r="AL28" i="11"/>
  <c r="AL31" i="11"/>
  <c r="AL32" i="11"/>
  <c r="AM17" i="11"/>
  <c r="AM18" i="11"/>
  <c r="AM19" i="11"/>
  <c r="AM20" i="11"/>
  <c r="AM21" i="11"/>
  <c r="AM22" i="11"/>
  <c r="AM30" i="11"/>
  <c r="AM23" i="11"/>
  <c r="AM24" i="11"/>
  <c r="AM25" i="11"/>
  <c r="AM26" i="11"/>
  <c r="AM27" i="11"/>
  <c r="AM28" i="11"/>
  <c r="AM31" i="11"/>
  <c r="AM32" i="11"/>
  <c r="AN17" i="11"/>
  <c r="AN18" i="11"/>
  <c r="AN19" i="11"/>
  <c r="AN20" i="11"/>
  <c r="AN21" i="11"/>
  <c r="AN22" i="11"/>
  <c r="AN30" i="11"/>
  <c r="AN23" i="11"/>
  <c r="AN24" i="11"/>
  <c r="AN25" i="11"/>
  <c r="AN26" i="11"/>
  <c r="AN27" i="11"/>
  <c r="AN28" i="11"/>
  <c r="AN31" i="11"/>
  <c r="AN32" i="11"/>
  <c r="AN33" i="11"/>
  <c r="AN34" i="11"/>
  <c r="X34" i="11"/>
  <c r="AO17" i="11"/>
  <c r="AO18" i="11"/>
  <c r="AO19" i="11"/>
  <c r="AO20" i="11"/>
  <c r="AO21" i="11"/>
  <c r="AO22" i="11"/>
  <c r="AO30" i="11"/>
  <c r="AO23" i="11"/>
  <c r="AO24" i="11"/>
  <c r="AO25" i="11"/>
  <c r="AO26" i="11"/>
  <c r="AO27" i="11"/>
  <c r="AO28" i="11"/>
  <c r="AO31" i="11"/>
  <c r="AO32" i="11"/>
  <c r="AP17" i="11"/>
  <c r="AP18" i="11"/>
  <c r="AP19" i="11"/>
  <c r="AP20" i="11"/>
  <c r="AP21" i="11"/>
  <c r="AP22" i="11"/>
  <c r="AP30" i="11"/>
  <c r="AP23" i="11"/>
  <c r="AP24" i="11"/>
  <c r="AP25" i="11"/>
  <c r="AP26" i="11"/>
  <c r="AP27" i="11"/>
  <c r="AP28" i="11"/>
  <c r="AP31" i="11"/>
  <c r="AP32" i="11"/>
  <c r="AQ17" i="11"/>
  <c r="AQ18" i="11"/>
  <c r="AQ19" i="11"/>
  <c r="AQ20" i="11"/>
  <c r="AQ21" i="11"/>
  <c r="AQ22" i="11"/>
  <c r="AQ30" i="11"/>
  <c r="AQ23" i="11"/>
  <c r="AQ24" i="11"/>
  <c r="AQ25" i="11"/>
  <c r="AQ26" i="11"/>
  <c r="AQ27" i="11"/>
  <c r="AQ28" i="11"/>
  <c r="AQ31" i="11"/>
  <c r="AQ32" i="11"/>
  <c r="AR17" i="11"/>
  <c r="AR18" i="11"/>
  <c r="AR19" i="11"/>
  <c r="AR20" i="11"/>
  <c r="AR21" i="11"/>
  <c r="AR22" i="11"/>
  <c r="AR30" i="11"/>
  <c r="AR23" i="11"/>
  <c r="AR24" i="11"/>
  <c r="AR25" i="11"/>
  <c r="AR26" i="11"/>
  <c r="AR27" i="11"/>
  <c r="AR28" i="11"/>
  <c r="AR31" i="11"/>
  <c r="AR32" i="11"/>
  <c r="AS17" i="11"/>
  <c r="AS18" i="11"/>
  <c r="AS19" i="11"/>
  <c r="AS20" i="11"/>
  <c r="AS21" i="11"/>
  <c r="AS22" i="11"/>
  <c r="AS30" i="11"/>
  <c r="AS23" i="11"/>
  <c r="AS24" i="11"/>
  <c r="AS25" i="11"/>
  <c r="AS26" i="11"/>
  <c r="AS27" i="11"/>
  <c r="AS28" i="11"/>
  <c r="AS31" i="11"/>
  <c r="AS32" i="11"/>
  <c r="AT17" i="11"/>
  <c r="AT18" i="11"/>
  <c r="AT19" i="11"/>
  <c r="AT20" i="11"/>
  <c r="AT21" i="11"/>
  <c r="AT22" i="11"/>
  <c r="AT30" i="11"/>
  <c r="AT23" i="11"/>
  <c r="AT24" i="11"/>
  <c r="AT25" i="11"/>
  <c r="AT26" i="11"/>
  <c r="AT27" i="11"/>
  <c r="AT28" i="11"/>
  <c r="AT31" i="11"/>
  <c r="AT32" i="11"/>
  <c r="AU17" i="11"/>
  <c r="AU18" i="11"/>
  <c r="AU19" i="11"/>
  <c r="AU20" i="11"/>
  <c r="AU21" i="11"/>
  <c r="AU22" i="11"/>
  <c r="AU30" i="11"/>
  <c r="AU23" i="11"/>
  <c r="AU24" i="11"/>
  <c r="AU25" i="11"/>
  <c r="AU26" i="11"/>
  <c r="AU27" i="11"/>
  <c r="AU28" i="11"/>
  <c r="AU31" i="11"/>
  <c r="AU32" i="11"/>
  <c r="AV17" i="11"/>
  <c r="AV18" i="11"/>
  <c r="AV19" i="11"/>
  <c r="AV20" i="11"/>
  <c r="AV21" i="11"/>
  <c r="AV22" i="11"/>
  <c r="AV30" i="11"/>
  <c r="AV23" i="11"/>
  <c r="AV24" i="11"/>
  <c r="AV25" i="11"/>
  <c r="AV26" i="11"/>
  <c r="AV27" i="11"/>
  <c r="AV28" i="11"/>
  <c r="AV31" i="11"/>
  <c r="AV32" i="11"/>
  <c r="AW17" i="11"/>
  <c r="AW18" i="11"/>
  <c r="AW19" i="11"/>
  <c r="AW20" i="11"/>
  <c r="AW21" i="11"/>
  <c r="AW22" i="11"/>
  <c r="AW30" i="11"/>
  <c r="AW23" i="11"/>
  <c r="AW24" i="11"/>
  <c r="AW25" i="11"/>
  <c r="AW26" i="11"/>
  <c r="AW27" i="11"/>
  <c r="AW28" i="11"/>
  <c r="AW31" i="11"/>
  <c r="AW32" i="11"/>
  <c r="AX17" i="11"/>
  <c r="AX18" i="11"/>
  <c r="AX19" i="11"/>
  <c r="AX20" i="11"/>
  <c r="AX21" i="11"/>
  <c r="AX22" i="11"/>
  <c r="AX30" i="11"/>
  <c r="AX23" i="11"/>
  <c r="AX24" i="11"/>
  <c r="AX25" i="11"/>
  <c r="AX26" i="11"/>
  <c r="AX27" i="11"/>
  <c r="AX28" i="11"/>
  <c r="AX31" i="11"/>
  <c r="AX32" i="11"/>
  <c r="AY17" i="11"/>
  <c r="AY18" i="11"/>
  <c r="AY19" i="11"/>
  <c r="AY20" i="11"/>
  <c r="AY21" i="11"/>
  <c r="AY22" i="11"/>
  <c r="AY30" i="11"/>
  <c r="AY23" i="11"/>
  <c r="AY24" i="11"/>
  <c r="AY25" i="11"/>
  <c r="AY26" i="11"/>
  <c r="AY27" i="11"/>
  <c r="AY28" i="11"/>
  <c r="AY31" i="11"/>
  <c r="AY32" i="11"/>
  <c r="AZ17" i="11"/>
  <c r="AZ18" i="11"/>
  <c r="AZ19" i="11"/>
  <c r="AZ20" i="11"/>
  <c r="AZ21" i="11"/>
  <c r="AZ22" i="11"/>
  <c r="AZ30" i="11"/>
  <c r="AZ23" i="11"/>
  <c r="AZ24" i="11"/>
  <c r="AZ25" i="11"/>
  <c r="AZ26" i="11"/>
  <c r="AZ27" i="11"/>
  <c r="AZ28" i="11"/>
  <c r="AZ31" i="11"/>
  <c r="AZ32" i="11"/>
  <c r="BA17" i="11"/>
  <c r="BA18" i="11"/>
  <c r="BA19" i="11"/>
  <c r="BA20" i="11"/>
  <c r="BA21" i="11"/>
  <c r="BA22" i="11"/>
  <c r="BA30" i="11"/>
  <c r="BA23" i="11"/>
  <c r="BA24" i="11"/>
  <c r="BA25" i="11"/>
  <c r="BA26" i="11"/>
  <c r="BA27" i="11"/>
  <c r="BA28" i="11"/>
  <c r="BA31" i="11"/>
  <c r="BA32" i="11"/>
  <c r="BB17" i="11"/>
  <c r="BB18" i="11"/>
  <c r="BB19" i="11"/>
  <c r="BB20" i="11"/>
  <c r="BB21" i="11"/>
  <c r="BB22" i="11"/>
  <c r="BB30" i="11"/>
  <c r="BB23" i="11"/>
  <c r="BB24" i="11"/>
  <c r="BB25" i="11"/>
  <c r="BB26" i="11"/>
  <c r="BB27" i="11"/>
  <c r="BB28" i="11"/>
  <c r="BB31" i="11"/>
  <c r="BB32" i="11"/>
  <c r="BC17" i="11"/>
  <c r="BC18" i="11"/>
  <c r="BC19" i="11"/>
  <c r="BC20" i="11"/>
  <c r="BC21" i="11"/>
  <c r="BC22" i="11"/>
  <c r="BC30" i="11"/>
  <c r="BC23" i="11"/>
  <c r="BC24" i="11"/>
  <c r="BC25" i="11"/>
  <c r="BC26" i="11"/>
  <c r="BC27" i="11"/>
  <c r="BC28" i="11"/>
  <c r="BC31" i="11"/>
  <c r="BC32" i="11"/>
  <c r="BC33" i="11"/>
  <c r="BD17" i="11"/>
  <c r="BD18" i="11"/>
  <c r="BD19" i="11"/>
  <c r="BD20" i="11"/>
  <c r="BD21" i="11"/>
  <c r="BD22" i="11"/>
  <c r="BD30" i="11"/>
  <c r="BD23" i="11"/>
  <c r="BD24" i="11"/>
  <c r="BD25" i="11"/>
  <c r="BD26" i="11"/>
  <c r="BD27" i="11"/>
  <c r="BD28" i="11"/>
  <c r="BD31" i="11"/>
  <c r="BD32" i="11"/>
  <c r="X29" i="11"/>
  <c r="X27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X23" i="11"/>
  <c r="X18" i="11"/>
  <c r="X16" i="11"/>
  <c r="AA5" i="11"/>
  <c r="AA6" i="11"/>
  <c r="AA7" i="11"/>
  <c r="AA8" i="11"/>
  <c r="AA9" i="11"/>
  <c r="AA10" i="11"/>
  <c r="AA11" i="11"/>
  <c r="AA12" i="11"/>
  <c r="AA13" i="11"/>
  <c r="AA14" i="11"/>
  <c r="AA15" i="11"/>
  <c r="AB5" i="11"/>
  <c r="AB6" i="11"/>
  <c r="AB7" i="11"/>
  <c r="AB8" i="11"/>
  <c r="AB9" i="11"/>
  <c r="AB10" i="11"/>
  <c r="AB11" i="11"/>
  <c r="AB12" i="11"/>
  <c r="AB13" i="11"/>
  <c r="AB14" i="11"/>
  <c r="AB15" i="11"/>
  <c r="AC5" i="11"/>
  <c r="AC6" i="11"/>
  <c r="AC7" i="11"/>
  <c r="AC8" i="11"/>
  <c r="AC9" i="11"/>
  <c r="AC10" i="11"/>
  <c r="AC11" i="11"/>
  <c r="AC12" i="11"/>
  <c r="AC13" i="11"/>
  <c r="AC14" i="11"/>
  <c r="AC15" i="11"/>
  <c r="AD5" i="11"/>
  <c r="AD6" i="11"/>
  <c r="AD7" i="11"/>
  <c r="AD8" i="11"/>
  <c r="AD9" i="11"/>
  <c r="AD10" i="11"/>
  <c r="AD11" i="11"/>
  <c r="AD12" i="11"/>
  <c r="AD13" i="11"/>
  <c r="AD14" i="11"/>
  <c r="AD15" i="11"/>
  <c r="AE5" i="11"/>
  <c r="AE6" i="11"/>
  <c r="AE7" i="11"/>
  <c r="AE8" i="11"/>
  <c r="AE9" i="11"/>
  <c r="AE10" i="11"/>
  <c r="AE11" i="11"/>
  <c r="AE12" i="11"/>
  <c r="AE13" i="11"/>
  <c r="AE14" i="11"/>
  <c r="AE15" i="11"/>
  <c r="AF15" i="11"/>
  <c r="AG15" i="11"/>
  <c r="AF14" i="11"/>
  <c r="AG14" i="11"/>
  <c r="AF13" i="11"/>
  <c r="AG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X13" i="11"/>
  <c r="W13" i="11"/>
  <c r="V13" i="11"/>
  <c r="AF12" i="11"/>
  <c r="AG12" i="11"/>
  <c r="X12" i="11"/>
  <c r="AF11" i="11"/>
  <c r="AG11" i="11"/>
  <c r="AF10" i="11"/>
  <c r="AG10" i="11"/>
  <c r="AF9" i="11"/>
  <c r="AG9" i="11"/>
  <c r="AF8" i="11"/>
  <c r="AG8" i="11"/>
  <c r="AF7" i="11"/>
  <c r="AG7" i="11"/>
  <c r="X7" i="11"/>
  <c r="AF6" i="11"/>
  <c r="AG6" i="11"/>
  <c r="AF5" i="11"/>
  <c r="AG5" i="11"/>
  <c r="X5" i="11"/>
  <c r="C343" i="10"/>
  <c r="D343" i="10"/>
  <c r="E343" i="10"/>
  <c r="F343" i="10"/>
  <c r="G343" i="10"/>
  <c r="H343" i="10"/>
  <c r="I343" i="10"/>
  <c r="J343" i="10"/>
  <c r="K343" i="10"/>
  <c r="L343" i="10"/>
  <c r="M343" i="10"/>
  <c r="N343" i="10"/>
  <c r="O343" i="10"/>
  <c r="P343" i="10"/>
  <c r="Q343" i="10"/>
  <c r="R343" i="10"/>
  <c r="S343" i="10"/>
  <c r="T343" i="10"/>
  <c r="U343" i="10"/>
  <c r="V343" i="10"/>
  <c r="V338" i="10"/>
  <c r="V339" i="10"/>
  <c r="V340" i="10"/>
  <c r="V341" i="10"/>
  <c r="V342" i="10"/>
  <c r="W342" i="10"/>
  <c r="V336" i="10"/>
  <c r="V337" i="10"/>
  <c r="W337" i="10"/>
  <c r="V333" i="10"/>
  <c r="V334" i="10"/>
  <c r="V335" i="10"/>
  <c r="W335" i="10"/>
  <c r="C332" i="10"/>
  <c r="D332" i="10"/>
  <c r="E332" i="10"/>
  <c r="F332" i="10"/>
  <c r="G332" i="10"/>
  <c r="H332" i="10"/>
  <c r="I332" i="10"/>
  <c r="J332" i="10"/>
  <c r="K332" i="10"/>
  <c r="L332" i="10"/>
  <c r="M332" i="10"/>
  <c r="N332" i="10"/>
  <c r="O332" i="10"/>
  <c r="P332" i="10"/>
  <c r="Q332" i="10"/>
  <c r="R332" i="10"/>
  <c r="S332" i="10"/>
  <c r="T332" i="10"/>
  <c r="U332" i="10"/>
  <c r="W332" i="10"/>
  <c r="V332" i="10"/>
  <c r="V327" i="10"/>
  <c r="V328" i="10"/>
  <c r="V329" i="10"/>
  <c r="V330" i="10"/>
  <c r="V331" i="10"/>
  <c r="W331" i="10"/>
  <c r="V325" i="10"/>
  <c r="V326" i="10"/>
  <c r="W326" i="10"/>
  <c r="V322" i="10"/>
  <c r="V323" i="10"/>
  <c r="V324" i="10"/>
  <c r="W324" i="10"/>
  <c r="C321" i="10"/>
  <c r="D321" i="10"/>
  <c r="E321" i="10"/>
  <c r="F321" i="10"/>
  <c r="G321" i="10"/>
  <c r="H321" i="10"/>
  <c r="I321" i="10"/>
  <c r="J321" i="10"/>
  <c r="K321" i="10"/>
  <c r="L321" i="10"/>
  <c r="M321" i="10"/>
  <c r="N321" i="10"/>
  <c r="O321" i="10"/>
  <c r="P321" i="10"/>
  <c r="Q321" i="10"/>
  <c r="R321" i="10"/>
  <c r="S321" i="10"/>
  <c r="T321" i="10"/>
  <c r="U321" i="10"/>
  <c r="V321" i="10"/>
  <c r="V316" i="10"/>
  <c r="V317" i="10"/>
  <c r="V318" i="10"/>
  <c r="V319" i="10"/>
  <c r="V320" i="10"/>
  <c r="W320" i="10"/>
  <c r="V314" i="10"/>
  <c r="V315" i="10"/>
  <c r="W315" i="10"/>
  <c r="V311" i="10"/>
  <c r="V312" i="10"/>
  <c r="V313" i="10"/>
  <c r="W313" i="10"/>
  <c r="C310" i="10"/>
  <c r="D310" i="10"/>
  <c r="E310" i="10"/>
  <c r="F310" i="10"/>
  <c r="G310" i="10"/>
  <c r="H310" i="10"/>
  <c r="I310" i="10"/>
  <c r="J310" i="10"/>
  <c r="K310" i="10"/>
  <c r="L310" i="10"/>
  <c r="M310" i="10"/>
  <c r="N310" i="10"/>
  <c r="O310" i="10"/>
  <c r="P310" i="10"/>
  <c r="Q310" i="10"/>
  <c r="R310" i="10"/>
  <c r="S310" i="10"/>
  <c r="T310" i="10"/>
  <c r="U310" i="10"/>
  <c r="V310" i="10"/>
  <c r="V305" i="10"/>
  <c r="V306" i="10"/>
  <c r="V307" i="10"/>
  <c r="V308" i="10"/>
  <c r="V309" i="10"/>
  <c r="W309" i="10"/>
  <c r="V303" i="10"/>
  <c r="V304" i="10"/>
  <c r="W304" i="10"/>
  <c r="V300" i="10"/>
  <c r="V301" i="10"/>
  <c r="V302" i="10"/>
  <c r="W302" i="10"/>
  <c r="C299" i="10"/>
  <c r="D299" i="10"/>
  <c r="E299" i="10"/>
  <c r="F299" i="10"/>
  <c r="G299" i="10"/>
  <c r="H299" i="10"/>
  <c r="I299" i="10"/>
  <c r="J299" i="10"/>
  <c r="K299" i="10"/>
  <c r="L299" i="10"/>
  <c r="M299" i="10"/>
  <c r="N299" i="10"/>
  <c r="O299" i="10"/>
  <c r="P299" i="10"/>
  <c r="Q299" i="10"/>
  <c r="R299" i="10"/>
  <c r="S299" i="10"/>
  <c r="T299" i="10"/>
  <c r="U299" i="10"/>
  <c r="V299" i="10"/>
  <c r="V294" i="10"/>
  <c r="V295" i="10"/>
  <c r="V296" i="10"/>
  <c r="V297" i="10"/>
  <c r="V298" i="10"/>
  <c r="W298" i="10"/>
  <c r="V292" i="10"/>
  <c r="V293" i="10"/>
  <c r="W293" i="10"/>
  <c r="V289" i="10"/>
  <c r="V290" i="10"/>
  <c r="V291" i="10"/>
  <c r="W291" i="10"/>
  <c r="C288" i="10"/>
  <c r="D288" i="10"/>
  <c r="E288" i="10"/>
  <c r="F288" i="10"/>
  <c r="G288" i="10"/>
  <c r="H288" i="10"/>
  <c r="I288" i="10"/>
  <c r="J288" i="10"/>
  <c r="K288" i="10"/>
  <c r="L288" i="10"/>
  <c r="M288" i="10"/>
  <c r="N288" i="10"/>
  <c r="O288" i="10"/>
  <c r="P288" i="10"/>
  <c r="Q288" i="10"/>
  <c r="R288" i="10"/>
  <c r="S288" i="10"/>
  <c r="T288" i="10"/>
  <c r="U288" i="10"/>
  <c r="V288" i="10"/>
  <c r="V267" i="10"/>
  <c r="V268" i="10"/>
  <c r="V269" i="10"/>
  <c r="V270" i="10"/>
  <c r="V271" i="10"/>
  <c r="V272" i="10"/>
  <c r="V273" i="10"/>
  <c r="V274" i="10"/>
  <c r="V275" i="10"/>
  <c r="V276" i="10"/>
  <c r="V277" i="10"/>
  <c r="V256" i="10"/>
  <c r="V257" i="10"/>
  <c r="V258" i="10"/>
  <c r="V259" i="10"/>
  <c r="V260" i="10"/>
  <c r="V261" i="10"/>
  <c r="V262" i="10"/>
  <c r="V263" i="10"/>
  <c r="V264" i="10"/>
  <c r="V265" i="10"/>
  <c r="V266" i="10"/>
  <c r="V245" i="10"/>
  <c r="V246" i="10"/>
  <c r="V247" i="10"/>
  <c r="V248" i="10"/>
  <c r="V249" i="10"/>
  <c r="V250" i="10"/>
  <c r="V251" i="10"/>
  <c r="V252" i="10"/>
  <c r="V253" i="10"/>
  <c r="V254" i="10"/>
  <c r="V255" i="10"/>
  <c r="V234" i="10"/>
  <c r="V235" i="10"/>
  <c r="V236" i="10"/>
  <c r="V237" i="10"/>
  <c r="V238" i="10"/>
  <c r="V239" i="10"/>
  <c r="V240" i="10"/>
  <c r="V241" i="10"/>
  <c r="V242" i="10"/>
  <c r="V243" i="10"/>
  <c r="V244" i="10"/>
  <c r="V223" i="10"/>
  <c r="V224" i="10"/>
  <c r="V225" i="10"/>
  <c r="V226" i="10"/>
  <c r="V227" i="10"/>
  <c r="V228" i="10"/>
  <c r="V229" i="10"/>
  <c r="V230" i="10"/>
  <c r="V231" i="10"/>
  <c r="V232" i="10"/>
  <c r="V233" i="10"/>
  <c r="X288" i="10"/>
  <c r="V283" i="10"/>
  <c r="V284" i="10"/>
  <c r="V285" i="10"/>
  <c r="V286" i="10"/>
  <c r="V287" i="10"/>
  <c r="W287" i="10"/>
  <c r="V281" i="10"/>
  <c r="V282" i="10"/>
  <c r="W282" i="10"/>
  <c r="V278" i="10"/>
  <c r="V279" i="10"/>
  <c r="V280" i="10"/>
  <c r="W280" i="10"/>
  <c r="U277" i="10"/>
  <c r="T277" i="10"/>
  <c r="S277" i="10"/>
  <c r="R277" i="10"/>
  <c r="Q277" i="10"/>
  <c r="P277" i="10"/>
  <c r="O277" i="10"/>
  <c r="N277" i="10"/>
  <c r="M277" i="10"/>
  <c r="L277" i="10"/>
  <c r="K277" i="10"/>
  <c r="J277" i="10"/>
  <c r="I277" i="10"/>
  <c r="H277" i="10"/>
  <c r="G277" i="10"/>
  <c r="F277" i="10"/>
  <c r="E277" i="10"/>
  <c r="D277" i="10"/>
  <c r="C277" i="10"/>
  <c r="W276" i="10"/>
  <c r="W271" i="10"/>
  <c r="W269" i="10"/>
  <c r="U266" i="10"/>
  <c r="T266" i="10"/>
  <c r="S266" i="10"/>
  <c r="R266" i="10"/>
  <c r="Q266" i="10"/>
  <c r="P266" i="10"/>
  <c r="O266" i="10"/>
  <c r="N266" i="10"/>
  <c r="M266" i="10"/>
  <c r="L266" i="10"/>
  <c r="K266" i="10"/>
  <c r="J266" i="10"/>
  <c r="I266" i="10"/>
  <c r="H266" i="10"/>
  <c r="G266" i="10"/>
  <c r="F266" i="10"/>
  <c r="E266" i="10"/>
  <c r="D266" i="10"/>
  <c r="C266" i="10"/>
  <c r="W265" i="10"/>
  <c r="W260" i="10"/>
  <c r="W258" i="10"/>
  <c r="U255" i="10"/>
  <c r="T255" i="10"/>
  <c r="S255" i="10"/>
  <c r="R255" i="10"/>
  <c r="Q255" i="10"/>
  <c r="P255" i="10"/>
  <c r="O255" i="10"/>
  <c r="N255" i="10"/>
  <c r="M255" i="10"/>
  <c r="L255" i="10"/>
  <c r="K255" i="10"/>
  <c r="J255" i="10"/>
  <c r="I255" i="10"/>
  <c r="H255" i="10"/>
  <c r="G255" i="10"/>
  <c r="F255" i="10"/>
  <c r="E255" i="10"/>
  <c r="D255" i="10"/>
  <c r="C255" i="10"/>
  <c r="W254" i="10"/>
  <c r="W249" i="10"/>
  <c r="W247" i="10"/>
  <c r="U244" i="10"/>
  <c r="T244" i="10"/>
  <c r="S244" i="10"/>
  <c r="R244" i="10"/>
  <c r="Q244" i="10"/>
  <c r="P244" i="10"/>
  <c r="O244" i="10"/>
  <c r="N244" i="10"/>
  <c r="M244" i="10"/>
  <c r="L244" i="10"/>
  <c r="K244" i="10"/>
  <c r="J244" i="10"/>
  <c r="I244" i="10"/>
  <c r="H244" i="10"/>
  <c r="G244" i="10"/>
  <c r="F244" i="10"/>
  <c r="E244" i="10"/>
  <c r="D244" i="10"/>
  <c r="C244" i="10"/>
  <c r="W243" i="10"/>
  <c r="W238" i="10"/>
  <c r="W236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T233" i="10"/>
  <c r="U233" i="10"/>
  <c r="W233" i="10"/>
  <c r="W232" i="10"/>
  <c r="W227" i="10"/>
  <c r="W225" i="10"/>
  <c r="V212" i="10"/>
  <c r="V213" i="10"/>
  <c r="V214" i="10"/>
  <c r="V215" i="10"/>
  <c r="V216" i="10"/>
  <c r="V217" i="10"/>
  <c r="V218" i="10"/>
  <c r="V219" i="10"/>
  <c r="V220" i="10"/>
  <c r="V221" i="10"/>
  <c r="V222" i="10"/>
  <c r="U222" i="10"/>
  <c r="T222" i="10"/>
  <c r="S222" i="10"/>
  <c r="R222" i="10"/>
  <c r="Q222" i="10"/>
  <c r="P222" i="10"/>
  <c r="O222" i="10"/>
  <c r="N222" i="10"/>
  <c r="M222" i="10"/>
  <c r="L222" i="10"/>
  <c r="K222" i="10"/>
  <c r="J222" i="10"/>
  <c r="I222" i="10"/>
  <c r="H222" i="10"/>
  <c r="G222" i="10"/>
  <c r="F222" i="10"/>
  <c r="E222" i="10"/>
  <c r="D222" i="10"/>
  <c r="C222" i="10"/>
  <c r="W221" i="10"/>
  <c r="W216" i="10"/>
  <c r="W214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V205" i="10"/>
  <c r="V206" i="10"/>
  <c r="V207" i="10"/>
  <c r="V208" i="10"/>
  <c r="V209" i="10"/>
  <c r="V210" i="10"/>
  <c r="V211" i="10"/>
  <c r="X211" i="10"/>
  <c r="U211" i="10"/>
  <c r="T211" i="10"/>
  <c r="S211" i="10"/>
  <c r="R211" i="10"/>
  <c r="Q211" i="10"/>
  <c r="P211" i="10"/>
  <c r="O211" i="10"/>
  <c r="N211" i="10"/>
  <c r="M211" i="10"/>
  <c r="L211" i="10"/>
  <c r="K211" i="10"/>
  <c r="J211" i="10"/>
  <c r="I211" i="10"/>
  <c r="H211" i="10"/>
  <c r="G211" i="10"/>
  <c r="F211" i="10"/>
  <c r="E211" i="10"/>
  <c r="D211" i="10"/>
  <c r="C211" i="10"/>
  <c r="W210" i="10"/>
  <c r="W205" i="10"/>
  <c r="W203" i="10"/>
  <c r="C200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U200" i="10"/>
  <c r="W200" i="10"/>
  <c r="W199" i="10"/>
  <c r="W194" i="10"/>
  <c r="W192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T189" i="10"/>
  <c r="U189" i="10"/>
  <c r="W189" i="10"/>
  <c r="W188" i="10"/>
  <c r="W183" i="10"/>
  <c r="W181" i="10"/>
  <c r="U178" i="10"/>
  <c r="T178" i="10"/>
  <c r="S178" i="10"/>
  <c r="R178" i="10"/>
  <c r="Q178" i="10"/>
  <c r="P178" i="10"/>
  <c r="O178" i="10"/>
  <c r="N178" i="10"/>
  <c r="M178" i="10"/>
  <c r="L178" i="10"/>
  <c r="K178" i="10"/>
  <c r="J178" i="10"/>
  <c r="I178" i="10"/>
  <c r="H178" i="10"/>
  <c r="G178" i="10"/>
  <c r="F178" i="10"/>
  <c r="E178" i="10"/>
  <c r="D178" i="10"/>
  <c r="C178" i="10"/>
  <c r="W177" i="10"/>
  <c r="W172" i="10"/>
  <c r="W170" i="10"/>
  <c r="C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W167" i="10"/>
  <c r="W166" i="10"/>
  <c r="W161" i="10"/>
  <c r="W159" i="10"/>
  <c r="C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U156" i="10"/>
  <c r="W156" i="10"/>
  <c r="W155" i="10"/>
  <c r="W150" i="10"/>
  <c r="W148" i="10"/>
  <c r="V135" i="10"/>
  <c r="V136" i="10"/>
  <c r="V137" i="10"/>
  <c r="V138" i="10"/>
  <c r="V139" i="10"/>
  <c r="V140" i="10"/>
  <c r="V141" i="10"/>
  <c r="V142" i="10"/>
  <c r="V143" i="10"/>
  <c r="V144" i="10"/>
  <c r="V145" i="10"/>
  <c r="U145" i="10"/>
  <c r="T145" i="10"/>
  <c r="S145" i="10"/>
  <c r="R145" i="10"/>
  <c r="Q145" i="10"/>
  <c r="P145" i="10"/>
  <c r="O145" i="10"/>
  <c r="N145" i="10"/>
  <c r="M145" i="10"/>
  <c r="L145" i="10"/>
  <c r="K145" i="10"/>
  <c r="J145" i="10"/>
  <c r="I145" i="10"/>
  <c r="H145" i="10"/>
  <c r="G145" i="10"/>
  <c r="F145" i="10"/>
  <c r="E145" i="10"/>
  <c r="D145" i="10"/>
  <c r="C145" i="10"/>
  <c r="W144" i="10"/>
  <c r="W139" i="10"/>
  <c r="W137" i="10"/>
  <c r="V124" i="10"/>
  <c r="V125" i="10"/>
  <c r="V126" i="10"/>
  <c r="V127" i="10"/>
  <c r="V128" i="10"/>
  <c r="V129" i="10"/>
  <c r="V130" i="10"/>
  <c r="V131" i="10"/>
  <c r="V132" i="10"/>
  <c r="V133" i="10"/>
  <c r="V134" i="10"/>
  <c r="U134" i="10"/>
  <c r="T134" i="10"/>
  <c r="S134" i="10"/>
  <c r="R134" i="10"/>
  <c r="Q134" i="10"/>
  <c r="P134" i="10"/>
  <c r="O134" i="10"/>
  <c r="N134" i="10"/>
  <c r="M134" i="10"/>
  <c r="L134" i="10"/>
  <c r="K134" i="10"/>
  <c r="J134" i="10"/>
  <c r="I134" i="10"/>
  <c r="H134" i="10"/>
  <c r="G134" i="10"/>
  <c r="F134" i="10"/>
  <c r="E134" i="10"/>
  <c r="D134" i="10"/>
  <c r="C134" i="10"/>
  <c r="W133" i="10"/>
  <c r="W128" i="10"/>
  <c r="W126" i="10"/>
  <c r="C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W123" i="10"/>
  <c r="V113" i="10"/>
  <c r="V114" i="10"/>
  <c r="V115" i="10"/>
  <c r="V116" i="10"/>
  <c r="V117" i="10"/>
  <c r="V118" i="10"/>
  <c r="V119" i="10"/>
  <c r="V120" i="10"/>
  <c r="V121" i="10"/>
  <c r="V122" i="10"/>
  <c r="V123" i="10"/>
  <c r="W122" i="10"/>
  <c r="W117" i="10"/>
  <c r="W115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W112" i="10"/>
  <c r="V102" i="10"/>
  <c r="V103" i="10"/>
  <c r="V104" i="10"/>
  <c r="V105" i="10"/>
  <c r="V106" i="10"/>
  <c r="V107" i="10"/>
  <c r="V108" i="10"/>
  <c r="V109" i="10"/>
  <c r="V110" i="10"/>
  <c r="V111" i="10"/>
  <c r="V112" i="10"/>
  <c r="W111" i="10"/>
  <c r="W106" i="10"/>
  <c r="W104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W101" i="10"/>
  <c r="V91" i="10"/>
  <c r="V92" i="10"/>
  <c r="V93" i="10"/>
  <c r="V94" i="10"/>
  <c r="V95" i="10"/>
  <c r="V96" i="10"/>
  <c r="V97" i="10"/>
  <c r="V98" i="10"/>
  <c r="V99" i="10"/>
  <c r="V100" i="10"/>
  <c r="V101" i="10"/>
  <c r="W100" i="10"/>
  <c r="W95" i="10"/>
  <c r="W93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W90" i="10"/>
  <c r="V80" i="10"/>
  <c r="V81" i="10"/>
  <c r="V82" i="10"/>
  <c r="V83" i="10"/>
  <c r="V84" i="10"/>
  <c r="V85" i="10"/>
  <c r="V86" i="10"/>
  <c r="V87" i="10"/>
  <c r="V88" i="10"/>
  <c r="V89" i="10"/>
  <c r="V90" i="10"/>
  <c r="W89" i="10"/>
  <c r="W84" i="10"/>
  <c r="W82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W79" i="10"/>
  <c r="V69" i="10"/>
  <c r="V70" i="10"/>
  <c r="V71" i="10"/>
  <c r="V72" i="10"/>
  <c r="V73" i="10"/>
  <c r="V74" i="10"/>
  <c r="V75" i="10"/>
  <c r="V76" i="10"/>
  <c r="V77" i="10"/>
  <c r="V78" i="10"/>
  <c r="V79" i="10"/>
  <c r="W78" i="10"/>
  <c r="W73" i="10"/>
  <c r="W71" i="10"/>
  <c r="V58" i="10"/>
  <c r="V59" i="10"/>
  <c r="V60" i="10"/>
  <c r="V61" i="10"/>
  <c r="V62" i="10"/>
  <c r="V63" i="10"/>
  <c r="V64" i="10"/>
  <c r="V65" i="10"/>
  <c r="V66" i="10"/>
  <c r="V67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W67" i="10"/>
  <c r="W62" i="10"/>
  <c r="W60" i="10"/>
  <c r="V47" i="10"/>
  <c r="V48" i="10"/>
  <c r="V49" i="10"/>
  <c r="V50" i="10"/>
  <c r="V51" i="10"/>
  <c r="V52" i="10"/>
  <c r="V53" i="10"/>
  <c r="V54" i="10"/>
  <c r="V55" i="10"/>
  <c r="V56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W56" i="10"/>
  <c r="W51" i="10"/>
  <c r="W49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W46" i="10"/>
  <c r="V36" i="10"/>
  <c r="V37" i="10"/>
  <c r="V38" i="10"/>
  <c r="V39" i="10"/>
  <c r="V40" i="10"/>
  <c r="V41" i="10"/>
  <c r="V42" i="10"/>
  <c r="V43" i="10"/>
  <c r="V44" i="10"/>
  <c r="V45" i="10"/>
  <c r="V46" i="10"/>
  <c r="W45" i="10"/>
  <c r="W40" i="10"/>
  <c r="W38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W35" i="10"/>
  <c r="V25" i="10"/>
  <c r="V26" i="10"/>
  <c r="V27" i="10"/>
  <c r="V28" i="10"/>
  <c r="V29" i="10"/>
  <c r="V30" i="10"/>
  <c r="V31" i="10"/>
  <c r="V32" i="10"/>
  <c r="V33" i="10"/>
  <c r="V34" i="10"/>
  <c r="V35" i="10"/>
  <c r="W34" i="10"/>
  <c r="BC17" i="10"/>
  <c r="BC18" i="10"/>
  <c r="BC19" i="10"/>
  <c r="BC20" i="10"/>
  <c r="BC21" i="10"/>
  <c r="BC22" i="10"/>
  <c r="BC30" i="10"/>
  <c r="BC23" i="10"/>
  <c r="BC24" i="10"/>
  <c r="BC25" i="10"/>
  <c r="BC26" i="10"/>
  <c r="BC27" i="10"/>
  <c r="BC28" i="10"/>
  <c r="BC31" i="10"/>
  <c r="BC32" i="10"/>
  <c r="BB17" i="10"/>
  <c r="BB18" i="10"/>
  <c r="BB19" i="10"/>
  <c r="BB20" i="10"/>
  <c r="BB21" i="10"/>
  <c r="BB22" i="10"/>
  <c r="BB30" i="10"/>
  <c r="BB23" i="10"/>
  <c r="BB24" i="10"/>
  <c r="BB25" i="10"/>
  <c r="BB26" i="10"/>
  <c r="BB27" i="10"/>
  <c r="BB28" i="10"/>
  <c r="BB31" i="10"/>
  <c r="BB32" i="10"/>
  <c r="BA17" i="10"/>
  <c r="BA18" i="10"/>
  <c r="BA19" i="10"/>
  <c r="BA20" i="10"/>
  <c r="BA21" i="10"/>
  <c r="BA22" i="10"/>
  <c r="BA30" i="10"/>
  <c r="BA23" i="10"/>
  <c r="BA24" i="10"/>
  <c r="BA25" i="10"/>
  <c r="BA26" i="10"/>
  <c r="BA27" i="10"/>
  <c r="BA28" i="10"/>
  <c r="BA31" i="10"/>
  <c r="BA32" i="10"/>
  <c r="AZ17" i="10"/>
  <c r="AZ18" i="10"/>
  <c r="AZ19" i="10"/>
  <c r="AZ20" i="10"/>
  <c r="AZ21" i="10"/>
  <c r="AZ22" i="10"/>
  <c r="AZ30" i="10"/>
  <c r="AZ23" i="10"/>
  <c r="AZ24" i="10"/>
  <c r="AZ25" i="10"/>
  <c r="AZ26" i="10"/>
  <c r="AZ27" i="10"/>
  <c r="AZ28" i="10"/>
  <c r="AZ31" i="10"/>
  <c r="AZ32" i="10"/>
  <c r="AY17" i="10"/>
  <c r="AY18" i="10"/>
  <c r="AY19" i="10"/>
  <c r="AY20" i="10"/>
  <c r="AY21" i="10"/>
  <c r="AY22" i="10"/>
  <c r="AY30" i="10"/>
  <c r="AY23" i="10"/>
  <c r="AY24" i="10"/>
  <c r="AY25" i="10"/>
  <c r="AY26" i="10"/>
  <c r="AY27" i="10"/>
  <c r="AY28" i="10"/>
  <c r="AY31" i="10"/>
  <c r="AY32" i="10"/>
  <c r="AX17" i="10"/>
  <c r="AX18" i="10"/>
  <c r="AX19" i="10"/>
  <c r="AX20" i="10"/>
  <c r="AX21" i="10"/>
  <c r="AX22" i="10"/>
  <c r="AX30" i="10"/>
  <c r="AX23" i="10"/>
  <c r="AX24" i="10"/>
  <c r="AX25" i="10"/>
  <c r="AX26" i="10"/>
  <c r="AX27" i="10"/>
  <c r="AX28" i="10"/>
  <c r="AX31" i="10"/>
  <c r="AX32" i="10"/>
  <c r="AW17" i="10"/>
  <c r="AW18" i="10"/>
  <c r="AW19" i="10"/>
  <c r="AW20" i="10"/>
  <c r="AW21" i="10"/>
  <c r="AW22" i="10"/>
  <c r="AW30" i="10"/>
  <c r="AW23" i="10"/>
  <c r="AW24" i="10"/>
  <c r="AW25" i="10"/>
  <c r="AW26" i="10"/>
  <c r="AW27" i="10"/>
  <c r="AW28" i="10"/>
  <c r="AW31" i="10"/>
  <c r="AW32" i="10"/>
  <c r="AV17" i="10"/>
  <c r="AV18" i="10"/>
  <c r="AV19" i="10"/>
  <c r="AV20" i="10"/>
  <c r="AV21" i="10"/>
  <c r="AV22" i="10"/>
  <c r="AV30" i="10"/>
  <c r="AV23" i="10"/>
  <c r="AV24" i="10"/>
  <c r="AV25" i="10"/>
  <c r="AV26" i="10"/>
  <c r="AV27" i="10"/>
  <c r="AV28" i="10"/>
  <c r="AV31" i="10"/>
  <c r="AV32" i="10"/>
  <c r="AU17" i="10"/>
  <c r="AU18" i="10"/>
  <c r="AU19" i="10"/>
  <c r="AU20" i="10"/>
  <c r="AU21" i="10"/>
  <c r="AU22" i="10"/>
  <c r="AU30" i="10"/>
  <c r="AU23" i="10"/>
  <c r="AU24" i="10"/>
  <c r="AU25" i="10"/>
  <c r="AU26" i="10"/>
  <c r="AU27" i="10"/>
  <c r="AU28" i="10"/>
  <c r="AU31" i="10"/>
  <c r="AU32" i="10"/>
  <c r="AT17" i="10"/>
  <c r="AT18" i="10"/>
  <c r="AT19" i="10"/>
  <c r="AT20" i="10"/>
  <c r="AT21" i="10"/>
  <c r="AT22" i="10"/>
  <c r="AT30" i="10"/>
  <c r="AT23" i="10"/>
  <c r="AT24" i="10"/>
  <c r="AT25" i="10"/>
  <c r="AT26" i="10"/>
  <c r="AT27" i="10"/>
  <c r="AT28" i="10"/>
  <c r="AT31" i="10"/>
  <c r="AT32" i="10"/>
  <c r="AS17" i="10"/>
  <c r="AS18" i="10"/>
  <c r="AS19" i="10"/>
  <c r="AS20" i="10"/>
  <c r="AS21" i="10"/>
  <c r="AS22" i="10"/>
  <c r="AS30" i="10"/>
  <c r="AS23" i="10"/>
  <c r="AS24" i="10"/>
  <c r="AS25" i="10"/>
  <c r="AS26" i="10"/>
  <c r="AS27" i="10"/>
  <c r="AS28" i="10"/>
  <c r="AS31" i="10"/>
  <c r="AS32" i="10"/>
  <c r="AR17" i="10"/>
  <c r="AR18" i="10"/>
  <c r="AR19" i="10"/>
  <c r="AR20" i="10"/>
  <c r="AR21" i="10"/>
  <c r="AR22" i="10"/>
  <c r="AR30" i="10"/>
  <c r="AR23" i="10"/>
  <c r="AR24" i="10"/>
  <c r="AR25" i="10"/>
  <c r="AR26" i="10"/>
  <c r="AR27" i="10"/>
  <c r="AR28" i="10"/>
  <c r="AR31" i="10"/>
  <c r="AR32" i="10"/>
  <c r="AQ17" i="10"/>
  <c r="AQ18" i="10"/>
  <c r="AQ19" i="10"/>
  <c r="AQ20" i="10"/>
  <c r="AQ21" i="10"/>
  <c r="AQ22" i="10"/>
  <c r="AQ30" i="10"/>
  <c r="AQ23" i="10"/>
  <c r="AQ24" i="10"/>
  <c r="AQ25" i="10"/>
  <c r="AQ26" i="10"/>
  <c r="AQ27" i="10"/>
  <c r="AQ28" i="10"/>
  <c r="AQ31" i="10"/>
  <c r="AQ32" i="10"/>
  <c r="AP17" i="10"/>
  <c r="AP18" i="10"/>
  <c r="AP19" i="10"/>
  <c r="AP20" i="10"/>
  <c r="AP21" i="10"/>
  <c r="AP22" i="10"/>
  <c r="AP30" i="10"/>
  <c r="AP23" i="10"/>
  <c r="AP24" i="10"/>
  <c r="AP25" i="10"/>
  <c r="AP26" i="10"/>
  <c r="AP27" i="10"/>
  <c r="AP28" i="10"/>
  <c r="AP31" i="10"/>
  <c r="AP32" i="10"/>
  <c r="AO17" i="10"/>
  <c r="AO18" i="10"/>
  <c r="AO19" i="10"/>
  <c r="AO20" i="10"/>
  <c r="AO21" i="10"/>
  <c r="AO22" i="10"/>
  <c r="AO30" i="10"/>
  <c r="AO23" i="10"/>
  <c r="AO24" i="10"/>
  <c r="AO25" i="10"/>
  <c r="AO26" i="10"/>
  <c r="AO27" i="10"/>
  <c r="AO28" i="10"/>
  <c r="AO31" i="10"/>
  <c r="AO32" i="10"/>
  <c r="AN17" i="10"/>
  <c r="AN18" i="10"/>
  <c r="AN19" i="10"/>
  <c r="AN20" i="10"/>
  <c r="AN21" i="10"/>
  <c r="AN22" i="10"/>
  <c r="AN30" i="10"/>
  <c r="AN23" i="10"/>
  <c r="AN24" i="10"/>
  <c r="AN25" i="10"/>
  <c r="AN26" i="10"/>
  <c r="AN27" i="10"/>
  <c r="AN28" i="10"/>
  <c r="AN31" i="10"/>
  <c r="AN32" i="10"/>
  <c r="AM17" i="10"/>
  <c r="AM18" i="10"/>
  <c r="AM19" i="10"/>
  <c r="AM20" i="10"/>
  <c r="AM21" i="10"/>
  <c r="AM22" i="10"/>
  <c r="AM30" i="10"/>
  <c r="AM23" i="10"/>
  <c r="AM24" i="10"/>
  <c r="AM25" i="10"/>
  <c r="AM26" i="10"/>
  <c r="AM27" i="10"/>
  <c r="AM28" i="10"/>
  <c r="AM31" i="10"/>
  <c r="AM32" i="10"/>
  <c r="AL17" i="10"/>
  <c r="AL18" i="10"/>
  <c r="AL19" i="10"/>
  <c r="AL20" i="10"/>
  <c r="AL21" i="10"/>
  <c r="AL22" i="10"/>
  <c r="AL30" i="10"/>
  <c r="AL23" i="10"/>
  <c r="AL24" i="10"/>
  <c r="AL25" i="10"/>
  <c r="AL26" i="10"/>
  <c r="AL27" i="10"/>
  <c r="AL28" i="10"/>
  <c r="AL31" i="10"/>
  <c r="AL32" i="10"/>
  <c r="AK17" i="10"/>
  <c r="AK18" i="10"/>
  <c r="AK19" i="10"/>
  <c r="AK20" i="10"/>
  <c r="AK21" i="10"/>
  <c r="AK22" i="10"/>
  <c r="AK30" i="10"/>
  <c r="AK23" i="10"/>
  <c r="AK24" i="10"/>
  <c r="AK25" i="10"/>
  <c r="AK26" i="10"/>
  <c r="AK27" i="10"/>
  <c r="AK28" i="10"/>
  <c r="AK31" i="10"/>
  <c r="AK32" i="10"/>
  <c r="AJ17" i="10"/>
  <c r="AJ18" i="10"/>
  <c r="AJ19" i="10"/>
  <c r="AJ20" i="10"/>
  <c r="AJ21" i="10"/>
  <c r="AJ22" i="10"/>
  <c r="AJ30" i="10"/>
  <c r="AJ23" i="10"/>
  <c r="AJ24" i="10"/>
  <c r="AJ25" i="10"/>
  <c r="AJ26" i="10"/>
  <c r="AJ27" i="10"/>
  <c r="AJ28" i="10"/>
  <c r="AJ31" i="10"/>
  <c r="AJ32" i="10"/>
  <c r="AI17" i="10"/>
  <c r="AI18" i="10"/>
  <c r="AI19" i="10"/>
  <c r="AI20" i="10"/>
  <c r="AI21" i="10"/>
  <c r="AI22" i="10"/>
  <c r="AI30" i="10"/>
  <c r="AI23" i="10"/>
  <c r="AI24" i="10"/>
  <c r="AI25" i="10"/>
  <c r="AI26" i="10"/>
  <c r="AI27" i="10"/>
  <c r="AI28" i="10"/>
  <c r="AI31" i="10"/>
  <c r="AI32" i="10"/>
  <c r="AH17" i="10"/>
  <c r="AH18" i="10"/>
  <c r="AH19" i="10"/>
  <c r="AH20" i="10"/>
  <c r="AH21" i="10"/>
  <c r="AH22" i="10"/>
  <c r="AH30" i="10"/>
  <c r="AH23" i="10"/>
  <c r="AH24" i="10"/>
  <c r="AH25" i="10"/>
  <c r="AH26" i="10"/>
  <c r="AH27" i="10"/>
  <c r="AH28" i="10"/>
  <c r="AH31" i="10"/>
  <c r="AH32" i="10"/>
  <c r="AG17" i="10"/>
  <c r="AG18" i="10"/>
  <c r="AG19" i="10"/>
  <c r="AG20" i="10"/>
  <c r="AG21" i="10"/>
  <c r="AG22" i="10"/>
  <c r="AG30" i="10"/>
  <c r="AG23" i="10"/>
  <c r="AG24" i="10"/>
  <c r="AG25" i="10"/>
  <c r="AG26" i="10"/>
  <c r="AG27" i="10"/>
  <c r="AG28" i="10"/>
  <c r="AG31" i="10"/>
  <c r="AG32" i="10"/>
  <c r="AF17" i="10"/>
  <c r="AF18" i="10"/>
  <c r="AF19" i="10"/>
  <c r="AF20" i="10"/>
  <c r="AF21" i="10"/>
  <c r="AF22" i="10"/>
  <c r="AF30" i="10"/>
  <c r="AF23" i="10"/>
  <c r="AF24" i="10"/>
  <c r="AF25" i="10"/>
  <c r="AF26" i="10"/>
  <c r="AF27" i="10"/>
  <c r="AF28" i="10"/>
  <c r="AF31" i="10"/>
  <c r="AF32" i="10"/>
  <c r="AE17" i="10"/>
  <c r="AE18" i="10"/>
  <c r="AE19" i="10"/>
  <c r="AE20" i="10"/>
  <c r="AE21" i="10"/>
  <c r="AE22" i="10"/>
  <c r="AE30" i="10"/>
  <c r="AE23" i="10"/>
  <c r="AE24" i="10"/>
  <c r="AE25" i="10"/>
  <c r="AE26" i="10"/>
  <c r="AE27" i="10"/>
  <c r="AE28" i="10"/>
  <c r="AE31" i="10"/>
  <c r="AE32" i="10"/>
  <c r="AD17" i="10"/>
  <c r="AD18" i="10"/>
  <c r="AD19" i="10"/>
  <c r="AD20" i="10"/>
  <c r="AD21" i="10"/>
  <c r="AD22" i="10"/>
  <c r="AD30" i="10"/>
  <c r="AD23" i="10"/>
  <c r="AD24" i="10"/>
  <c r="AD25" i="10"/>
  <c r="AD26" i="10"/>
  <c r="AD27" i="10"/>
  <c r="AD28" i="10"/>
  <c r="AD31" i="10"/>
  <c r="AD32" i="10"/>
  <c r="AC17" i="10"/>
  <c r="AC18" i="10"/>
  <c r="AC19" i="10"/>
  <c r="AC20" i="10"/>
  <c r="AC21" i="10"/>
  <c r="AC22" i="10"/>
  <c r="AC30" i="10"/>
  <c r="AC23" i="10"/>
  <c r="AC24" i="10"/>
  <c r="AC25" i="10"/>
  <c r="AC26" i="10"/>
  <c r="AC27" i="10"/>
  <c r="AC28" i="10"/>
  <c r="AC31" i="10"/>
  <c r="AC32" i="10"/>
  <c r="AB17" i="10"/>
  <c r="AB18" i="10"/>
  <c r="AB19" i="10"/>
  <c r="AB20" i="10"/>
  <c r="AB21" i="10"/>
  <c r="AB22" i="10"/>
  <c r="AB30" i="10"/>
  <c r="AB23" i="10"/>
  <c r="AB24" i="10"/>
  <c r="AB25" i="10"/>
  <c r="AB26" i="10"/>
  <c r="AB27" i="10"/>
  <c r="AB28" i="10"/>
  <c r="AB31" i="10"/>
  <c r="AB32" i="10"/>
  <c r="AA17" i="10"/>
  <c r="AA18" i="10"/>
  <c r="AA19" i="10"/>
  <c r="AA20" i="10"/>
  <c r="AA21" i="10"/>
  <c r="AA22" i="10"/>
  <c r="AA30" i="10"/>
  <c r="AA23" i="10"/>
  <c r="AA24" i="10"/>
  <c r="AA25" i="10"/>
  <c r="AA26" i="10"/>
  <c r="AA27" i="10"/>
  <c r="AA28" i="10"/>
  <c r="AA31" i="10"/>
  <c r="AA32" i="10"/>
  <c r="V14" i="10"/>
  <c r="Z17" i="10"/>
  <c r="V15" i="10"/>
  <c r="Z18" i="10"/>
  <c r="V16" i="10"/>
  <c r="Z19" i="10"/>
  <c r="V17" i="10"/>
  <c r="Z20" i="10"/>
  <c r="V18" i="10"/>
  <c r="Z21" i="10"/>
  <c r="Z22" i="10"/>
  <c r="Z30" i="10"/>
  <c r="V19" i="10"/>
  <c r="Z23" i="10"/>
  <c r="V20" i="10"/>
  <c r="Z24" i="10"/>
  <c r="V21" i="10"/>
  <c r="Z25" i="10"/>
  <c r="V22" i="10"/>
  <c r="Z26" i="10"/>
  <c r="V23" i="10"/>
  <c r="Z27" i="10"/>
  <c r="Z28" i="10"/>
  <c r="Z31" i="10"/>
  <c r="Z32" i="10"/>
  <c r="V3" i="10"/>
  <c r="Y17" i="10"/>
  <c r="V4" i="10"/>
  <c r="Y18" i="10"/>
  <c r="V5" i="10"/>
  <c r="Y19" i="10"/>
  <c r="V6" i="10"/>
  <c r="Y20" i="10"/>
  <c r="V7" i="10"/>
  <c r="Y21" i="10"/>
  <c r="Y22" i="10"/>
  <c r="Y30" i="10"/>
  <c r="V8" i="10"/>
  <c r="Y23" i="10"/>
  <c r="V9" i="10"/>
  <c r="Y24" i="10"/>
  <c r="V10" i="10"/>
  <c r="Y25" i="10"/>
  <c r="V11" i="10"/>
  <c r="Y26" i="10"/>
  <c r="V12" i="10"/>
  <c r="Y27" i="10"/>
  <c r="Y28" i="10"/>
  <c r="Y31" i="10"/>
  <c r="Y32" i="10"/>
  <c r="W29" i="10"/>
  <c r="W27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W24" i="10"/>
  <c r="V24" i="10"/>
  <c r="W23" i="10"/>
  <c r="W18" i="10"/>
  <c r="W16" i="10"/>
  <c r="Y5" i="10"/>
  <c r="Y6" i="10"/>
  <c r="Y7" i="10"/>
  <c r="Y8" i="10"/>
  <c r="Y9" i="10"/>
  <c r="Y10" i="10"/>
  <c r="Y11" i="10"/>
  <c r="Y12" i="10"/>
  <c r="Y13" i="10"/>
  <c r="Y14" i="10"/>
  <c r="Y15" i="10"/>
  <c r="Z5" i="10"/>
  <c r="Z6" i="10"/>
  <c r="Z7" i="10"/>
  <c r="Z8" i="10"/>
  <c r="Z9" i="10"/>
  <c r="Z10" i="10"/>
  <c r="Z11" i="10"/>
  <c r="Z12" i="10"/>
  <c r="Z13" i="10"/>
  <c r="Z14" i="10"/>
  <c r="Z15" i="10"/>
  <c r="AA5" i="10"/>
  <c r="AA6" i="10"/>
  <c r="AA7" i="10"/>
  <c r="AA8" i="10"/>
  <c r="AA9" i="10"/>
  <c r="AA10" i="10"/>
  <c r="AA11" i="10"/>
  <c r="AA12" i="10"/>
  <c r="AA13" i="10"/>
  <c r="AA14" i="10"/>
  <c r="AA15" i="10"/>
  <c r="AB5" i="10"/>
  <c r="AB6" i="10"/>
  <c r="AB7" i="10"/>
  <c r="AB8" i="10"/>
  <c r="AB9" i="10"/>
  <c r="AB10" i="10"/>
  <c r="AB11" i="10"/>
  <c r="AB12" i="10"/>
  <c r="AB13" i="10"/>
  <c r="AB14" i="10"/>
  <c r="AB15" i="10"/>
  <c r="AC5" i="10"/>
  <c r="AC6" i="10"/>
  <c r="AC7" i="10"/>
  <c r="AC8" i="10"/>
  <c r="AC9" i="10"/>
  <c r="AC10" i="10"/>
  <c r="AC11" i="10"/>
  <c r="AC12" i="10"/>
  <c r="AC13" i="10"/>
  <c r="AC14" i="10"/>
  <c r="AC15" i="10"/>
  <c r="AD15" i="10"/>
  <c r="AE15" i="10"/>
  <c r="AD14" i="10"/>
  <c r="AE14" i="10"/>
  <c r="AD13" i="10"/>
  <c r="AE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AD12" i="10"/>
  <c r="AE12" i="10"/>
  <c r="W12" i="10"/>
  <c r="AD11" i="10"/>
  <c r="AE11" i="10"/>
  <c r="AD10" i="10"/>
  <c r="AE10" i="10"/>
  <c r="AD9" i="10"/>
  <c r="AE9" i="10"/>
  <c r="AD8" i="10"/>
  <c r="AE8" i="10"/>
  <c r="AD7" i="10"/>
  <c r="AE7" i="10"/>
  <c r="W7" i="10"/>
  <c r="AD6" i="10"/>
  <c r="AE6" i="10"/>
  <c r="AD5" i="10"/>
  <c r="AE5" i="10"/>
  <c r="W5" i="10"/>
  <c r="C332" i="9"/>
  <c r="D332" i="9"/>
  <c r="E332" i="9"/>
  <c r="F332" i="9"/>
  <c r="G332" i="9"/>
  <c r="H332" i="9"/>
  <c r="I332" i="9"/>
  <c r="J332" i="9"/>
  <c r="K332" i="9"/>
  <c r="L332" i="9"/>
  <c r="M332" i="9"/>
  <c r="N332" i="9"/>
  <c r="O332" i="9"/>
  <c r="P332" i="9"/>
  <c r="Q332" i="9"/>
  <c r="R332" i="9"/>
  <c r="S332" i="9"/>
  <c r="T332" i="9"/>
  <c r="U332" i="9"/>
  <c r="V332" i="9"/>
  <c r="V327" i="9"/>
  <c r="V328" i="9"/>
  <c r="V329" i="9"/>
  <c r="V330" i="9"/>
  <c r="V331" i="9"/>
  <c r="W331" i="9"/>
  <c r="V325" i="9"/>
  <c r="V326" i="9"/>
  <c r="W326" i="9"/>
  <c r="V322" i="9"/>
  <c r="V323" i="9"/>
  <c r="V324" i="9"/>
  <c r="W324" i="9"/>
  <c r="C321" i="9"/>
  <c r="D321" i="9"/>
  <c r="E321" i="9"/>
  <c r="F321" i="9"/>
  <c r="G321" i="9"/>
  <c r="H321" i="9"/>
  <c r="I321" i="9"/>
  <c r="J321" i="9"/>
  <c r="K321" i="9"/>
  <c r="L321" i="9"/>
  <c r="M321" i="9"/>
  <c r="N321" i="9"/>
  <c r="O321" i="9"/>
  <c r="P321" i="9"/>
  <c r="Q321" i="9"/>
  <c r="R321" i="9"/>
  <c r="S321" i="9"/>
  <c r="T321" i="9"/>
  <c r="U321" i="9"/>
  <c r="V321" i="9"/>
  <c r="V316" i="9"/>
  <c r="V317" i="9"/>
  <c r="V318" i="9"/>
  <c r="V319" i="9"/>
  <c r="V320" i="9"/>
  <c r="W320" i="9"/>
  <c r="V314" i="9"/>
  <c r="V315" i="9"/>
  <c r="W315" i="9"/>
  <c r="V311" i="9"/>
  <c r="V312" i="9"/>
  <c r="V313" i="9"/>
  <c r="W313" i="9"/>
  <c r="C310" i="9"/>
  <c r="D310" i="9"/>
  <c r="E310" i="9"/>
  <c r="F310" i="9"/>
  <c r="G310" i="9"/>
  <c r="H310" i="9"/>
  <c r="I310" i="9"/>
  <c r="J310" i="9"/>
  <c r="K310" i="9"/>
  <c r="L310" i="9"/>
  <c r="M310" i="9"/>
  <c r="N310" i="9"/>
  <c r="O310" i="9"/>
  <c r="P310" i="9"/>
  <c r="Q310" i="9"/>
  <c r="R310" i="9"/>
  <c r="S310" i="9"/>
  <c r="T310" i="9"/>
  <c r="U310" i="9"/>
  <c r="V310" i="9"/>
  <c r="V305" i="9"/>
  <c r="V306" i="9"/>
  <c r="V307" i="9"/>
  <c r="V308" i="9"/>
  <c r="V309" i="9"/>
  <c r="W309" i="9"/>
  <c r="V303" i="9"/>
  <c r="V304" i="9"/>
  <c r="W304" i="9"/>
  <c r="V300" i="9"/>
  <c r="V301" i="9"/>
  <c r="V302" i="9"/>
  <c r="W302" i="9"/>
  <c r="C299" i="9"/>
  <c r="D299" i="9"/>
  <c r="E299" i="9"/>
  <c r="F299" i="9"/>
  <c r="G299" i="9"/>
  <c r="H299" i="9"/>
  <c r="I299" i="9"/>
  <c r="J299" i="9"/>
  <c r="K299" i="9"/>
  <c r="L299" i="9"/>
  <c r="M299" i="9"/>
  <c r="N299" i="9"/>
  <c r="O299" i="9"/>
  <c r="P299" i="9"/>
  <c r="Q299" i="9"/>
  <c r="R299" i="9"/>
  <c r="S299" i="9"/>
  <c r="T299" i="9"/>
  <c r="U299" i="9"/>
  <c r="V299" i="9"/>
  <c r="V294" i="9"/>
  <c r="V295" i="9"/>
  <c r="V296" i="9"/>
  <c r="V297" i="9"/>
  <c r="V298" i="9"/>
  <c r="W298" i="9"/>
  <c r="V292" i="9"/>
  <c r="V293" i="9"/>
  <c r="W293" i="9"/>
  <c r="V291" i="9"/>
  <c r="W291" i="9"/>
  <c r="V290" i="9"/>
  <c r="V289" i="9"/>
  <c r="C288" i="9"/>
  <c r="D288" i="9"/>
  <c r="E288" i="9"/>
  <c r="F288" i="9"/>
  <c r="G288" i="9"/>
  <c r="H288" i="9"/>
  <c r="I288" i="9"/>
  <c r="J288" i="9"/>
  <c r="K288" i="9"/>
  <c r="L288" i="9"/>
  <c r="M288" i="9"/>
  <c r="N288" i="9"/>
  <c r="O288" i="9"/>
  <c r="P288" i="9"/>
  <c r="Q288" i="9"/>
  <c r="R288" i="9"/>
  <c r="S288" i="9"/>
  <c r="T288" i="9"/>
  <c r="U288" i="9"/>
  <c r="V288" i="9"/>
  <c r="W287" i="9"/>
  <c r="V287" i="9"/>
  <c r="V286" i="9"/>
  <c r="V285" i="9"/>
  <c r="V284" i="9"/>
  <c r="V283" i="9"/>
  <c r="W282" i="9"/>
  <c r="V282" i="9"/>
  <c r="V281" i="9"/>
  <c r="V279" i="9"/>
  <c r="V280" i="9"/>
  <c r="W280" i="9"/>
  <c r="V278" i="9"/>
  <c r="C277" i="9"/>
  <c r="D277" i="9"/>
  <c r="E277" i="9"/>
  <c r="F277" i="9"/>
  <c r="G277" i="9"/>
  <c r="H277" i="9"/>
  <c r="I277" i="9"/>
  <c r="J277" i="9"/>
  <c r="K277" i="9"/>
  <c r="L277" i="9"/>
  <c r="M277" i="9"/>
  <c r="N277" i="9"/>
  <c r="O277" i="9"/>
  <c r="P277" i="9"/>
  <c r="Q277" i="9"/>
  <c r="R277" i="9"/>
  <c r="S277" i="9"/>
  <c r="T277" i="9"/>
  <c r="U277" i="9"/>
  <c r="V277" i="9"/>
  <c r="V272" i="9"/>
  <c r="V273" i="9"/>
  <c r="V274" i="9"/>
  <c r="V275" i="9"/>
  <c r="V276" i="9"/>
  <c r="W276" i="9"/>
  <c r="V270" i="9"/>
  <c r="V271" i="9"/>
  <c r="W271" i="9"/>
  <c r="V267" i="9"/>
  <c r="V268" i="9"/>
  <c r="V269" i="9"/>
  <c r="W269" i="9"/>
  <c r="C266" i="9"/>
  <c r="D266" i="9"/>
  <c r="E266" i="9"/>
  <c r="F266" i="9"/>
  <c r="G266" i="9"/>
  <c r="H266" i="9"/>
  <c r="I266" i="9"/>
  <c r="J266" i="9"/>
  <c r="K266" i="9"/>
  <c r="L266" i="9"/>
  <c r="M266" i="9"/>
  <c r="N266" i="9"/>
  <c r="O266" i="9"/>
  <c r="P266" i="9"/>
  <c r="Q266" i="9"/>
  <c r="R266" i="9"/>
  <c r="S266" i="9"/>
  <c r="T266" i="9"/>
  <c r="U266" i="9"/>
  <c r="V266" i="9"/>
  <c r="V261" i="9"/>
  <c r="V262" i="9"/>
  <c r="V263" i="9"/>
  <c r="V264" i="9"/>
  <c r="V265" i="9"/>
  <c r="W265" i="9"/>
  <c r="V259" i="9"/>
  <c r="V260" i="9"/>
  <c r="W260" i="9"/>
  <c r="V256" i="9"/>
  <c r="V257" i="9"/>
  <c r="V258" i="9"/>
  <c r="W258" i="9"/>
  <c r="C255" i="9"/>
  <c r="D255" i="9"/>
  <c r="E255" i="9"/>
  <c r="F255" i="9"/>
  <c r="G255" i="9"/>
  <c r="H255" i="9"/>
  <c r="I255" i="9"/>
  <c r="J255" i="9"/>
  <c r="K255" i="9"/>
  <c r="L255" i="9"/>
  <c r="M255" i="9"/>
  <c r="N255" i="9"/>
  <c r="O255" i="9"/>
  <c r="P255" i="9"/>
  <c r="Q255" i="9"/>
  <c r="R255" i="9"/>
  <c r="S255" i="9"/>
  <c r="T255" i="9"/>
  <c r="U255" i="9"/>
  <c r="V255" i="9"/>
  <c r="V250" i="9"/>
  <c r="V251" i="9"/>
  <c r="V252" i="9"/>
  <c r="V253" i="9"/>
  <c r="V254" i="9"/>
  <c r="W254" i="9"/>
  <c r="V249" i="9"/>
  <c r="W249" i="9"/>
  <c r="V248" i="9"/>
  <c r="V245" i="9"/>
  <c r="V246" i="9"/>
  <c r="V247" i="9"/>
  <c r="W247" i="9"/>
  <c r="C244" i="9"/>
  <c r="D244" i="9"/>
  <c r="E244" i="9"/>
  <c r="F244" i="9"/>
  <c r="G244" i="9"/>
  <c r="H244" i="9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V239" i="9"/>
  <c r="V240" i="9"/>
  <c r="V241" i="9"/>
  <c r="V242" i="9"/>
  <c r="V243" i="9"/>
  <c r="W243" i="9"/>
  <c r="V237" i="9"/>
  <c r="V238" i="9"/>
  <c r="W238" i="9"/>
  <c r="V234" i="9"/>
  <c r="V235" i="9"/>
  <c r="V236" i="9"/>
  <c r="W236" i="9"/>
  <c r="C233" i="9"/>
  <c r="D233" i="9"/>
  <c r="E233" i="9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T233" i="9"/>
  <c r="U233" i="9"/>
  <c r="V233" i="9"/>
  <c r="V229" i="9"/>
  <c r="V230" i="9"/>
  <c r="V231" i="9"/>
  <c r="V232" i="9"/>
  <c r="W232" i="9"/>
  <c r="V228" i="9"/>
  <c r="V226" i="9"/>
  <c r="V227" i="9"/>
  <c r="W227" i="9"/>
  <c r="V223" i="9"/>
  <c r="V224" i="9"/>
  <c r="V225" i="9"/>
  <c r="W225" i="9"/>
  <c r="C222" i="9"/>
  <c r="D222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V217" i="9"/>
  <c r="V218" i="9"/>
  <c r="V219" i="9"/>
  <c r="V220" i="9"/>
  <c r="V221" i="9"/>
  <c r="W221" i="9"/>
  <c r="V215" i="9"/>
  <c r="V216" i="9"/>
  <c r="W216" i="9"/>
  <c r="V212" i="9"/>
  <c r="V213" i="9"/>
  <c r="V214" i="9"/>
  <c r="W214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V206" i="9"/>
  <c r="V207" i="9"/>
  <c r="V208" i="9"/>
  <c r="V209" i="9"/>
  <c r="V210" i="9"/>
  <c r="W210" i="9"/>
  <c r="V204" i="9"/>
  <c r="V205" i="9"/>
  <c r="W205" i="9"/>
  <c r="V201" i="9"/>
  <c r="V202" i="9"/>
  <c r="V203" i="9"/>
  <c r="W203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V195" i="9"/>
  <c r="V196" i="9"/>
  <c r="V197" i="9"/>
  <c r="V198" i="9"/>
  <c r="V199" i="9"/>
  <c r="W199" i="9"/>
  <c r="V193" i="9"/>
  <c r="V194" i="9"/>
  <c r="W194" i="9"/>
  <c r="V190" i="9"/>
  <c r="V191" i="9"/>
  <c r="V192" i="9"/>
  <c r="W192" i="9"/>
  <c r="C189" i="9"/>
  <c r="D189" i="9"/>
  <c r="E189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8" i="9"/>
  <c r="V188" i="9"/>
  <c r="V187" i="9"/>
  <c r="V186" i="9"/>
  <c r="V185" i="9"/>
  <c r="V184" i="9"/>
  <c r="W183" i="9"/>
  <c r="V183" i="9"/>
  <c r="V182" i="9"/>
  <c r="V179" i="9"/>
  <c r="V180" i="9"/>
  <c r="V181" i="9"/>
  <c r="W181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V173" i="9"/>
  <c r="V174" i="9"/>
  <c r="V175" i="9"/>
  <c r="V176" i="9"/>
  <c r="V177" i="9"/>
  <c r="W177" i="9"/>
  <c r="V171" i="9"/>
  <c r="V172" i="9"/>
  <c r="W172" i="9"/>
  <c r="V169" i="9"/>
  <c r="V170" i="9"/>
  <c r="W170" i="9"/>
  <c r="V168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V162" i="9"/>
  <c r="V163" i="9"/>
  <c r="V164" i="9"/>
  <c r="V165" i="9"/>
  <c r="V166" i="9"/>
  <c r="W166" i="9"/>
  <c r="V160" i="9"/>
  <c r="V161" i="9"/>
  <c r="W161" i="9"/>
  <c r="V157" i="9"/>
  <c r="V158" i="9"/>
  <c r="V159" i="9"/>
  <c r="W159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V151" i="9"/>
  <c r="V152" i="9"/>
  <c r="V153" i="9"/>
  <c r="V154" i="9"/>
  <c r="V155" i="9"/>
  <c r="W155" i="9"/>
  <c r="V149" i="9"/>
  <c r="V150" i="9"/>
  <c r="W150" i="9"/>
  <c r="V146" i="9"/>
  <c r="V147" i="9"/>
  <c r="V148" i="9"/>
  <c r="W148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V140" i="9"/>
  <c r="V141" i="9"/>
  <c r="V142" i="9"/>
  <c r="V143" i="9"/>
  <c r="V144" i="9"/>
  <c r="W144" i="9"/>
  <c r="V139" i="9"/>
  <c r="W139" i="9"/>
  <c r="V138" i="9"/>
  <c r="V135" i="9"/>
  <c r="V136" i="9"/>
  <c r="V137" i="9"/>
  <c r="W137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V129" i="9"/>
  <c r="V130" i="9"/>
  <c r="V131" i="9"/>
  <c r="V132" i="9"/>
  <c r="V133" i="9"/>
  <c r="W133" i="9"/>
  <c r="V127" i="9"/>
  <c r="V128" i="9"/>
  <c r="W128" i="9"/>
  <c r="V124" i="9"/>
  <c r="V125" i="9"/>
  <c r="V126" i="9"/>
  <c r="W126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V119" i="9"/>
  <c r="V120" i="9"/>
  <c r="V121" i="9"/>
  <c r="V122" i="9"/>
  <c r="W122" i="9"/>
  <c r="V118" i="9"/>
  <c r="V116" i="9"/>
  <c r="V117" i="9"/>
  <c r="W117" i="9"/>
  <c r="V113" i="9"/>
  <c r="V114" i="9"/>
  <c r="V115" i="9"/>
  <c r="W115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V107" i="9"/>
  <c r="V108" i="9"/>
  <c r="V109" i="9"/>
  <c r="V110" i="9"/>
  <c r="V111" i="9"/>
  <c r="W111" i="9"/>
  <c r="V105" i="9"/>
  <c r="V106" i="9"/>
  <c r="W106" i="9"/>
  <c r="V102" i="9"/>
  <c r="V103" i="9"/>
  <c r="V104" i="9"/>
  <c r="W104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V96" i="9"/>
  <c r="V97" i="9"/>
  <c r="V98" i="9"/>
  <c r="V99" i="9"/>
  <c r="V100" i="9"/>
  <c r="W100" i="9"/>
  <c r="V94" i="9"/>
  <c r="V95" i="9"/>
  <c r="W95" i="9"/>
  <c r="V91" i="9"/>
  <c r="V92" i="9"/>
  <c r="V93" i="9"/>
  <c r="W93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89" i="9"/>
  <c r="V89" i="9"/>
  <c r="V88" i="9"/>
  <c r="V87" i="9"/>
  <c r="V86" i="9"/>
  <c r="V85" i="9"/>
  <c r="W84" i="9"/>
  <c r="V84" i="9"/>
  <c r="V83" i="9"/>
  <c r="W82" i="9"/>
  <c r="V82" i="9"/>
  <c r="V81" i="9"/>
  <c r="V80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V74" i="9"/>
  <c r="V75" i="9"/>
  <c r="V76" i="9"/>
  <c r="V77" i="9"/>
  <c r="V78" i="9"/>
  <c r="W78" i="9"/>
  <c r="V72" i="9"/>
  <c r="V73" i="9"/>
  <c r="W73" i="9"/>
  <c r="V69" i="9"/>
  <c r="V70" i="9"/>
  <c r="V71" i="9"/>
  <c r="W71" i="9"/>
  <c r="V58" i="9"/>
  <c r="V59" i="9"/>
  <c r="V60" i="9"/>
  <c r="V61" i="9"/>
  <c r="V62" i="9"/>
  <c r="V63" i="9"/>
  <c r="V64" i="9"/>
  <c r="V65" i="9"/>
  <c r="V66" i="9"/>
  <c r="V67" i="9"/>
  <c r="W69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7" i="9"/>
  <c r="W62" i="9"/>
  <c r="W60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V52" i="9"/>
  <c r="V53" i="9"/>
  <c r="V54" i="9"/>
  <c r="V55" i="9"/>
  <c r="V56" i="9"/>
  <c r="W56" i="9"/>
  <c r="V50" i="9"/>
  <c r="V51" i="9"/>
  <c r="W51" i="9"/>
  <c r="V47" i="9"/>
  <c r="V48" i="9"/>
  <c r="V49" i="9"/>
  <c r="W49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V41" i="9"/>
  <c r="V42" i="9"/>
  <c r="V43" i="9"/>
  <c r="V44" i="9"/>
  <c r="V45" i="9"/>
  <c r="W45" i="9"/>
  <c r="V39" i="9"/>
  <c r="V40" i="9"/>
  <c r="W40" i="9"/>
  <c r="V36" i="9"/>
  <c r="V37" i="9"/>
  <c r="V38" i="9"/>
  <c r="W38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W35" i="9"/>
  <c r="U35" i="9"/>
  <c r="V35" i="9"/>
  <c r="V30" i="9"/>
  <c r="V31" i="9"/>
  <c r="V32" i="9"/>
  <c r="V33" i="9"/>
  <c r="V34" i="9"/>
  <c r="W34" i="9"/>
  <c r="BB17" i="9"/>
  <c r="BB18" i="9"/>
  <c r="BB19" i="9"/>
  <c r="BB20" i="9"/>
  <c r="BB21" i="9"/>
  <c r="BB22" i="9"/>
  <c r="BB30" i="9"/>
  <c r="BB23" i="9"/>
  <c r="BB24" i="9"/>
  <c r="BB25" i="9"/>
  <c r="BB26" i="9"/>
  <c r="BB27" i="9"/>
  <c r="BB28" i="9"/>
  <c r="BB31" i="9"/>
  <c r="BB32" i="9"/>
  <c r="BA17" i="9"/>
  <c r="BA18" i="9"/>
  <c r="BA19" i="9"/>
  <c r="BA20" i="9"/>
  <c r="BA21" i="9"/>
  <c r="BA22" i="9"/>
  <c r="BA30" i="9"/>
  <c r="BA23" i="9"/>
  <c r="BA24" i="9"/>
  <c r="BA25" i="9"/>
  <c r="BA26" i="9"/>
  <c r="BA27" i="9"/>
  <c r="BA28" i="9"/>
  <c r="BA31" i="9"/>
  <c r="BA32" i="9"/>
  <c r="AZ17" i="9"/>
  <c r="AZ18" i="9"/>
  <c r="AZ19" i="9"/>
  <c r="AZ20" i="9"/>
  <c r="AZ21" i="9"/>
  <c r="AZ22" i="9"/>
  <c r="AZ30" i="9"/>
  <c r="AZ23" i="9"/>
  <c r="AZ24" i="9"/>
  <c r="AZ25" i="9"/>
  <c r="AZ26" i="9"/>
  <c r="AZ27" i="9"/>
  <c r="AZ28" i="9"/>
  <c r="AZ31" i="9"/>
  <c r="AZ32" i="9"/>
  <c r="AY17" i="9"/>
  <c r="AY18" i="9"/>
  <c r="AY19" i="9"/>
  <c r="AY20" i="9"/>
  <c r="AY21" i="9"/>
  <c r="AY22" i="9"/>
  <c r="AY30" i="9"/>
  <c r="AY23" i="9"/>
  <c r="AY24" i="9"/>
  <c r="AY25" i="9"/>
  <c r="AY26" i="9"/>
  <c r="AY27" i="9"/>
  <c r="AY28" i="9"/>
  <c r="AY31" i="9"/>
  <c r="AY32" i="9"/>
  <c r="AX17" i="9"/>
  <c r="AX18" i="9"/>
  <c r="AX19" i="9"/>
  <c r="AX20" i="9"/>
  <c r="AX21" i="9"/>
  <c r="AX22" i="9"/>
  <c r="AX30" i="9"/>
  <c r="AX23" i="9"/>
  <c r="AX24" i="9"/>
  <c r="AX25" i="9"/>
  <c r="AX26" i="9"/>
  <c r="AX27" i="9"/>
  <c r="AX28" i="9"/>
  <c r="AX31" i="9"/>
  <c r="AX32" i="9"/>
  <c r="AW17" i="9"/>
  <c r="AW18" i="9"/>
  <c r="AW19" i="9"/>
  <c r="AW20" i="9"/>
  <c r="AW21" i="9"/>
  <c r="AW22" i="9"/>
  <c r="AW30" i="9"/>
  <c r="AW23" i="9"/>
  <c r="AW24" i="9"/>
  <c r="AW25" i="9"/>
  <c r="AW26" i="9"/>
  <c r="AW27" i="9"/>
  <c r="AW28" i="9"/>
  <c r="AW31" i="9"/>
  <c r="AW32" i="9"/>
  <c r="AV17" i="9"/>
  <c r="AV18" i="9"/>
  <c r="AV19" i="9"/>
  <c r="AV20" i="9"/>
  <c r="AV21" i="9"/>
  <c r="AV22" i="9"/>
  <c r="AV30" i="9"/>
  <c r="AV23" i="9"/>
  <c r="AV24" i="9"/>
  <c r="AV25" i="9"/>
  <c r="AV26" i="9"/>
  <c r="AV27" i="9"/>
  <c r="AV28" i="9"/>
  <c r="AV31" i="9"/>
  <c r="AV32" i="9"/>
  <c r="AU17" i="9"/>
  <c r="AU18" i="9"/>
  <c r="AU19" i="9"/>
  <c r="AU20" i="9"/>
  <c r="AU21" i="9"/>
  <c r="AU22" i="9"/>
  <c r="AU30" i="9"/>
  <c r="AU23" i="9"/>
  <c r="AU24" i="9"/>
  <c r="AU25" i="9"/>
  <c r="AU26" i="9"/>
  <c r="AU27" i="9"/>
  <c r="AU28" i="9"/>
  <c r="AU31" i="9"/>
  <c r="AU32" i="9"/>
  <c r="AT17" i="9"/>
  <c r="AT18" i="9"/>
  <c r="AT19" i="9"/>
  <c r="AT20" i="9"/>
  <c r="AT21" i="9"/>
  <c r="AT22" i="9"/>
  <c r="AT30" i="9"/>
  <c r="AT23" i="9"/>
  <c r="AT24" i="9"/>
  <c r="AT25" i="9"/>
  <c r="AT26" i="9"/>
  <c r="AT27" i="9"/>
  <c r="AT28" i="9"/>
  <c r="AT31" i="9"/>
  <c r="AT32" i="9"/>
  <c r="AS17" i="9"/>
  <c r="AS18" i="9"/>
  <c r="AS19" i="9"/>
  <c r="AS20" i="9"/>
  <c r="AS21" i="9"/>
  <c r="AS22" i="9"/>
  <c r="AS30" i="9"/>
  <c r="AS23" i="9"/>
  <c r="AS24" i="9"/>
  <c r="AS25" i="9"/>
  <c r="AS26" i="9"/>
  <c r="AS27" i="9"/>
  <c r="AS28" i="9"/>
  <c r="AS31" i="9"/>
  <c r="AS32" i="9"/>
  <c r="AR17" i="9"/>
  <c r="AR18" i="9"/>
  <c r="AR19" i="9"/>
  <c r="AR20" i="9"/>
  <c r="AR21" i="9"/>
  <c r="AR22" i="9"/>
  <c r="AR30" i="9"/>
  <c r="AR23" i="9"/>
  <c r="AR24" i="9"/>
  <c r="AR25" i="9"/>
  <c r="AR26" i="9"/>
  <c r="AR27" i="9"/>
  <c r="AR28" i="9"/>
  <c r="AR31" i="9"/>
  <c r="AR32" i="9"/>
  <c r="AQ17" i="9"/>
  <c r="AQ18" i="9"/>
  <c r="AQ19" i="9"/>
  <c r="AQ20" i="9"/>
  <c r="AQ21" i="9"/>
  <c r="AQ22" i="9"/>
  <c r="AQ30" i="9"/>
  <c r="AQ23" i="9"/>
  <c r="AQ24" i="9"/>
  <c r="AQ25" i="9"/>
  <c r="AQ26" i="9"/>
  <c r="AQ27" i="9"/>
  <c r="AQ28" i="9"/>
  <c r="AQ31" i="9"/>
  <c r="AQ32" i="9"/>
  <c r="AP17" i="9"/>
  <c r="AP18" i="9"/>
  <c r="AP19" i="9"/>
  <c r="AP20" i="9"/>
  <c r="AP21" i="9"/>
  <c r="AP22" i="9"/>
  <c r="AP30" i="9"/>
  <c r="AP23" i="9"/>
  <c r="AP24" i="9"/>
  <c r="AP25" i="9"/>
  <c r="AP26" i="9"/>
  <c r="AP27" i="9"/>
  <c r="AP28" i="9"/>
  <c r="AP31" i="9"/>
  <c r="AP32" i="9"/>
  <c r="AO17" i="9"/>
  <c r="AO18" i="9"/>
  <c r="AO19" i="9"/>
  <c r="AO20" i="9"/>
  <c r="AO21" i="9"/>
  <c r="AO22" i="9"/>
  <c r="AO30" i="9"/>
  <c r="AO23" i="9"/>
  <c r="AO24" i="9"/>
  <c r="AO25" i="9"/>
  <c r="AO26" i="9"/>
  <c r="AO27" i="9"/>
  <c r="AO28" i="9"/>
  <c r="AO31" i="9"/>
  <c r="AO32" i="9"/>
  <c r="AN17" i="9"/>
  <c r="AN18" i="9"/>
  <c r="AN19" i="9"/>
  <c r="AN20" i="9"/>
  <c r="AN21" i="9"/>
  <c r="AN22" i="9"/>
  <c r="AN30" i="9"/>
  <c r="AN23" i="9"/>
  <c r="AN24" i="9"/>
  <c r="AN25" i="9"/>
  <c r="AN26" i="9"/>
  <c r="AN27" i="9"/>
  <c r="AN28" i="9"/>
  <c r="AN31" i="9"/>
  <c r="AN32" i="9"/>
  <c r="BD31" i="9"/>
  <c r="BD30" i="9"/>
  <c r="V29" i="9"/>
  <c r="W29" i="9"/>
  <c r="AM23" i="9"/>
  <c r="AM24" i="9"/>
  <c r="AM25" i="9"/>
  <c r="AM26" i="9"/>
  <c r="AM27" i="9"/>
  <c r="AM28" i="9"/>
  <c r="AL23" i="9"/>
  <c r="AL24" i="9"/>
  <c r="AL25" i="9"/>
  <c r="AL26" i="9"/>
  <c r="AL27" i="9"/>
  <c r="AL28" i="9"/>
  <c r="AK23" i="9"/>
  <c r="AK24" i="9"/>
  <c r="AK25" i="9"/>
  <c r="AK26" i="9"/>
  <c r="AK27" i="9"/>
  <c r="AK28" i="9"/>
  <c r="AJ23" i="9"/>
  <c r="AJ24" i="9"/>
  <c r="AJ25" i="9"/>
  <c r="AJ26" i="9"/>
  <c r="AJ27" i="9"/>
  <c r="AJ28" i="9"/>
  <c r="AI23" i="9"/>
  <c r="AI24" i="9"/>
  <c r="AI25" i="9"/>
  <c r="AI26" i="9"/>
  <c r="AI27" i="9"/>
  <c r="AI28" i="9"/>
  <c r="AH23" i="9"/>
  <c r="AH24" i="9"/>
  <c r="AH25" i="9"/>
  <c r="AH26" i="9"/>
  <c r="AH27" i="9"/>
  <c r="AH28" i="9"/>
  <c r="AG23" i="9"/>
  <c r="AG24" i="9"/>
  <c r="AG25" i="9"/>
  <c r="AG26" i="9"/>
  <c r="AG27" i="9"/>
  <c r="AG28" i="9"/>
  <c r="AF23" i="9"/>
  <c r="AF24" i="9"/>
  <c r="AF25" i="9"/>
  <c r="AF26" i="9"/>
  <c r="AF27" i="9"/>
  <c r="AF28" i="9"/>
  <c r="AE23" i="9"/>
  <c r="AE24" i="9"/>
  <c r="AE25" i="9"/>
  <c r="AE26" i="9"/>
  <c r="AE27" i="9"/>
  <c r="AE28" i="9"/>
  <c r="AD23" i="9"/>
  <c r="AD24" i="9"/>
  <c r="AD25" i="9"/>
  <c r="AD26" i="9"/>
  <c r="AD27" i="9"/>
  <c r="AD28" i="9"/>
  <c r="AC23" i="9"/>
  <c r="AC24" i="9"/>
  <c r="AC25" i="9"/>
  <c r="AC26" i="9"/>
  <c r="AC27" i="9"/>
  <c r="AC28" i="9"/>
  <c r="AB23" i="9"/>
  <c r="AB24" i="9"/>
  <c r="AB25" i="9"/>
  <c r="AB26" i="9"/>
  <c r="AB27" i="9"/>
  <c r="AB28" i="9"/>
  <c r="AA23" i="9"/>
  <c r="AA24" i="9"/>
  <c r="AA25" i="9"/>
  <c r="AA26" i="9"/>
  <c r="AA27" i="9"/>
  <c r="AA28" i="9"/>
  <c r="Z23" i="9"/>
  <c r="Z24" i="9"/>
  <c r="Z25" i="9"/>
  <c r="Z26" i="9"/>
  <c r="Z27" i="9"/>
  <c r="Z28" i="9"/>
  <c r="Y23" i="9"/>
  <c r="Y24" i="9"/>
  <c r="Y25" i="9"/>
  <c r="Y26" i="9"/>
  <c r="Y27" i="9"/>
  <c r="Y28" i="9"/>
  <c r="V28" i="9"/>
  <c r="V25" i="9"/>
  <c r="V26" i="9"/>
  <c r="V27" i="9"/>
  <c r="W27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W24" i="9"/>
  <c r="U24" i="9"/>
  <c r="V24" i="9"/>
  <c r="V19" i="9"/>
  <c r="V20" i="9"/>
  <c r="V21" i="9"/>
  <c r="V22" i="9"/>
  <c r="V23" i="9"/>
  <c r="W23" i="9"/>
  <c r="AM17" i="9"/>
  <c r="AM18" i="9"/>
  <c r="AM19" i="9"/>
  <c r="AM20" i="9"/>
  <c r="AM21" i="9"/>
  <c r="AM22" i="9"/>
  <c r="AL17" i="9"/>
  <c r="AL18" i="9"/>
  <c r="AL19" i="9"/>
  <c r="AL20" i="9"/>
  <c r="AL21" i="9"/>
  <c r="AL22" i="9"/>
  <c r="AK17" i="9"/>
  <c r="AK18" i="9"/>
  <c r="AK19" i="9"/>
  <c r="AK20" i="9"/>
  <c r="AK21" i="9"/>
  <c r="AK22" i="9"/>
  <c r="AJ17" i="9"/>
  <c r="AJ18" i="9"/>
  <c r="AJ19" i="9"/>
  <c r="AJ20" i="9"/>
  <c r="AJ21" i="9"/>
  <c r="AJ22" i="9"/>
  <c r="AI17" i="9"/>
  <c r="AI18" i="9"/>
  <c r="AI19" i="9"/>
  <c r="AI20" i="9"/>
  <c r="AI21" i="9"/>
  <c r="AI22" i="9"/>
  <c r="AH17" i="9"/>
  <c r="AH18" i="9"/>
  <c r="AH19" i="9"/>
  <c r="AH20" i="9"/>
  <c r="AH21" i="9"/>
  <c r="AH22" i="9"/>
  <c r="AG17" i="9"/>
  <c r="AG18" i="9"/>
  <c r="AG19" i="9"/>
  <c r="AG20" i="9"/>
  <c r="AG21" i="9"/>
  <c r="AG22" i="9"/>
  <c r="AF17" i="9"/>
  <c r="AF18" i="9"/>
  <c r="AF19" i="9"/>
  <c r="AF20" i="9"/>
  <c r="AF21" i="9"/>
  <c r="AF22" i="9"/>
  <c r="AE17" i="9"/>
  <c r="AE18" i="9"/>
  <c r="AE19" i="9"/>
  <c r="AE20" i="9"/>
  <c r="AE21" i="9"/>
  <c r="AE22" i="9"/>
  <c r="AD17" i="9"/>
  <c r="AD18" i="9"/>
  <c r="AD19" i="9"/>
  <c r="AD20" i="9"/>
  <c r="AD21" i="9"/>
  <c r="AD22" i="9"/>
  <c r="AC17" i="9"/>
  <c r="AC18" i="9"/>
  <c r="AC19" i="9"/>
  <c r="AC20" i="9"/>
  <c r="AC21" i="9"/>
  <c r="AC22" i="9"/>
  <c r="AB17" i="9"/>
  <c r="AB18" i="9"/>
  <c r="AB19" i="9"/>
  <c r="AB20" i="9"/>
  <c r="AB21" i="9"/>
  <c r="AB22" i="9"/>
  <c r="AA17" i="9"/>
  <c r="AA18" i="9"/>
  <c r="AA19" i="9"/>
  <c r="AA20" i="9"/>
  <c r="AA21" i="9"/>
  <c r="AA22" i="9"/>
  <c r="V14" i="9"/>
  <c r="Z17" i="9"/>
  <c r="V15" i="9"/>
  <c r="Z18" i="9"/>
  <c r="V16" i="9"/>
  <c r="Z19" i="9"/>
  <c r="V17" i="9"/>
  <c r="Z20" i="9"/>
  <c r="V18" i="9"/>
  <c r="Z21" i="9"/>
  <c r="Z22" i="9"/>
  <c r="V3" i="9"/>
  <c r="Y17" i="9"/>
  <c r="V4" i="9"/>
  <c r="Y18" i="9"/>
  <c r="V5" i="9"/>
  <c r="Y19" i="9"/>
  <c r="V6" i="9"/>
  <c r="Y20" i="9"/>
  <c r="V7" i="9"/>
  <c r="Y21" i="9"/>
  <c r="Y22" i="9"/>
  <c r="W18" i="9"/>
  <c r="W16" i="9"/>
  <c r="Y5" i="9"/>
  <c r="Y6" i="9"/>
  <c r="Y7" i="9"/>
  <c r="Y8" i="9"/>
  <c r="Y9" i="9"/>
  <c r="Y10" i="9"/>
  <c r="Y11" i="9"/>
  <c r="Y12" i="9"/>
  <c r="Y13" i="9"/>
  <c r="Y14" i="9"/>
  <c r="Y15" i="9"/>
  <c r="Z5" i="9"/>
  <c r="Z6" i="9"/>
  <c r="Z7" i="9"/>
  <c r="Z8" i="9"/>
  <c r="Z9" i="9"/>
  <c r="Z10" i="9"/>
  <c r="Z11" i="9"/>
  <c r="Z12" i="9"/>
  <c r="Z13" i="9"/>
  <c r="Z14" i="9"/>
  <c r="Z15" i="9"/>
  <c r="AA5" i="9"/>
  <c r="AA6" i="9"/>
  <c r="AA7" i="9"/>
  <c r="AA8" i="9"/>
  <c r="AA9" i="9"/>
  <c r="AA10" i="9"/>
  <c r="AA11" i="9"/>
  <c r="AA12" i="9"/>
  <c r="AA13" i="9"/>
  <c r="AA14" i="9"/>
  <c r="AA15" i="9"/>
  <c r="AB5" i="9"/>
  <c r="AB6" i="9"/>
  <c r="AB7" i="9"/>
  <c r="AB8" i="9"/>
  <c r="AB9" i="9"/>
  <c r="AB10" i="9"/>
  <c r="AB11" i="9"/>
  <c r="AB12" i="9"/>
  <c r="AB13" i="9"/>
  <c r="AB14" i="9"/>
  <c r="AB15" i="9"/>
  <c r="AC5" i="9"/>
  <c r="AC6" i="9"/>
  <c r="AC7" i="9"/>
  <c r="AC8" i="9"/>
  <c r="AC9" i="9"/>
  <c r="AC10" i="9"/>
  <c r="AC11" i="9"/>
  <c r="AC12" i="9"/>
  <c r="AC13" i="9"/>
  <c r="AC14" i="9"/>
  <c r="AC15" i="9"/>
  <c r="AD15" i="9"/>
  <c r="AE15" i="9"/>
  <c r="AD14" i="9"/>
  <c r="AE14" i="9"/>
  <c r="AD13" i="9"/>
  <c r="AE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AD12" i="9"/>
  <c r="AE12" i="9"/>
  <c r="V9" i="9"/>
  <c r="V10" i="9"/>
  <c r="V11" i="9"/>
  <c r="V12" i="9"/>
  <c r="W12" i="9"/>
  <c r="AD11" i="9"/>
  <c r="AE11" i="9"/>
  <c r="AD10" i="9"/>
  <c r="AE10" i="9"/>
  <c r="AD9" i="9"/>
  <c r="AE9" i="9"/>
  <c r="AD8" i="9"/>
  <c r="AE8" i="9"/>
  <c r="V8" i="9"/>
  <c r="AD7" i="9"/>
  <c r="AE7" i="9"/>
  <c r="W7" i="9"/>
  <c r="AD6" i="9"/>
  <c r="AE6" i="9"/>
  <c r="AD5" i="9"/>
  <c r="AE5" i="9"/>
  <c r="W5" i="9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343" i="8"/>
  <c r="U338" i="8"/>
  <c r="U339" i="8"/>
  <c r="U340" i="8"/>
  <c r="U341" i="8"/>
  <c r="U342" i="8"/>
  <c r="V342" i="8"/>
  <c r="U336" i="8"/>
  <c r="U337" i="8"/>
  <c r="V337" i="8"/>
  <c r="U333" i="8"/>
  <c r="U334" i="8"/>
  <c r="U335" i="8"/>
  <c r="V335" i="8"/>
  <c r="U327" i="8"/>
  <c r="U328" i="8"/>
  <c r="U329" i="8"/>
  <c r="U330" i="8"/>
  <c r="U331" i="8"/>
  <c r="V331" i="8"/>
  <c r="U325" i="8"/>
  <c r="U326" i="8"/>
  <c r="V326" i="8"/>
  <c r="U322" i="8"/>
  <c r="U323" i="8"/>
  <c r="U324" i="8"/>
  <c r="V324" i="8"/>
  <c r="U316" i="8"/>
  <c r="U317" i="8"/>
  <c r="U318" i="8"/>
  <c r="U319" i="8"/>
  <c r="U320" i="8"/>
  <c r="V320" i="8"/>
  <c r="U314" i="8"/>
  <c r="U315" i="8"/>
  <c r="V315" i="8"/>
  <c r="U311" i="8"/>
  <c r="U312" i="8"/>
  <c r="U313" i="8"/>
  <c r="V313" i="8"/>
  <c r="V310" i="8"/>
  <c r="U305" i="8"/>
  <c r="U306" i="8"/>
  <c r="U307" i="8"/>
  <c r="U308" i="8"/>
  <c r="U309" i="8"/>
  <c r="V309" i="8"/>
  <c r="U303" i="8"/>
  <c r="U304" i="8"/>
  <c r="V304" i="8"/>
  <c r="U300" i="8"/>
  <c r="U301" i="8"/>
  <c r="U302" i="8"/>
  <c r="V302" i="8"/>
  <c r="U294" i="8"/>
  <c r="U295" i="8"/>
  <c r="U296" i="8"/>
  <c r="U297" i="8"/>
  <c r="U298" i="8"/>
  <c r="V298" i="8"/>
  <c r="U292" i="8"/>
  <c r="U293" i="8"/>
  <c r="V293" i="8"/>
  <c r="U289" i="8"/>
  <c r="U290" i="8"/>
  <c r="U291" i="8"/>
  <c r="V291" i="8"/>
  <c r="U283" i="8"/>
  <c r="U284" i="8"/>
  <c r="U285" i="8"/>
  <c r="U286" i="8"/>
  <c r="U287" i="8"/>
  <c r="V287" i="8"/>
  <c r="U281" i="8"/>
  <c r="U282" i="8"/>
  <c r="V282" i="8"/>
  <c r="U278" i="8"/>
  <c r="U279" i="8"/>
  <c r="U280" i="8"/>
  <c r="V280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U272" i="8"/>
  <c r="U273" i="8"/>
  <c r="U274" i="8"/>
  <c r="U275" i="8"/>
  <c r="U276" i="8"/>
  <c r="V276" i="8"/>
  <c r="U270" i="8"/>
  <c r="U271" i="8"/>
  <c r="V271" i="8"/>
  <c r="U267" i="8"/>
  <c r="U268" i="8"/>
  <c r="U269" i="8"/>
  <c r="V269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U261" i="8"/>
  <c r="U262" i="8"/>
  <c r="U263" i="8"/>
  <c r="U264" i="8"/>
  <c r="U265" i="8"/>
  <c r="V265" i="8"/>
  <c r="U259" i="8"/>
  <c r="U260" i="8"/>
  <c r="V260" i="8"/>
  <c r="U256" i="8"/>
  <c r="U257" i="8"/>
  <c r="U258" i="8"/>
  <c r="V258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U250" i="8"/>
  <c r="U251" i="8"/>
  <c r="U252" i="8"/>
  <c r="U253" i="8"/>
  <c r="U254" i="8"/>
  <c r="V254" i="8"/>
  <c r="U248" i="8"/>
  <c r="U249" i="8"/>
  <c r="V249" i="8"/>
  <c r="U245" i="8"/>
  <c r="U246" i="8"/>
  <c r="U247" i="8"/>
  <c r="V247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V244" i="8"/>
  <c r="U244" i="8"/>
  <c r="U239" i="8"/>
  <c r="U240" i="8"/>
  <c r="U241" i="8"/>
  <c r="U242" i="8"/>
  <c r="U243" i="8"/>
  <c r="V243" i="8"/>
  <c r="U237" i="8"/>
  <c r="U238" i="8"/>
  <c r="V238" i="8"/>
  <c r="U234" i="8"/>
  <c r="U235" i="8"/>
  <c r="U236" i="8"/>
  <c r="V236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V233" i="8"/>
  <c r="U233" i="8"/>
  <c r="U228" i="8"/>
  <c r="U229" i="8"/>
  <c r="U230" i="8"/>
  <c r="U231" i="8"/>
  <c r="U232" i="8"/>
  <c r="V232" i="8"/>
  <c r="U226" i="8"/>
  <c r="U227" i="8"/>
  <c r="V227" i="8"/>
  <c r="U223" i="8"/>
  <c r="U224" i="8"/>
  <c r="U225" i="8"/>
  <c r="V225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V222" i="8"/>
  <c r="U222" i="8"/>
  <c r="U217" i="8"/>
  <c r="U218" i="8"/>
  <c r="U219" i="8"/>
  <c r="U220" i="8"/>
  <c r="U221" i="8"/>
  <c r="V221" i="8"/>
  <c r="U215" i="8"/>
  <c r="U216" i="8"/>
  <c r="V216" i="8"/>
  <c r="U212" i="8"/>
  <c r="U213" i="8"/>
  <c r="U214" i="8"/>
  <c r="V214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V211" i="8"/>
  <c r="U211" i="8"/>
  <c r="U206" i="8"/>
  <c r="U207" i="8"/>
  <c r="U208" i="8"/>
  <c r="U209" i="8"/>
  <c r="U210" i="8"/>
  <c r="V210" i="8"/>
  <c r="U204" i="8"/>
  <c r="U205" i="8"/>
  <c r="V205" i="8"/>
  <c r="U201" i="8"/>
  <c r="U202" i="8"/>
  <c r="U203" i="8"/>
  <c r="V203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U195" i="8"/>
  <c r="U196" i="8"/>
  <c r="U197" i="8"/>
  <c r="U198" i="8"/>
  <c r="U199" i="8"/>
  <c r="V199" i="8"/>
  <c r="U193" i="8"/>
  <c r="U194" i="8"/>
  <c r="V194" i="8"/>
  <c r="U190" i="8"/>
  <c r="U191" i="8"/>
  <c r="U192" i="8"/>
  <c r="V192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U184" i="8"/>
  <c r="U185" i="8"/>
  <c r="U186" i="8"/>
  <c r="U187" i="8"/>
  <c r="U188" i="8"/>
  <c r="V188" i="8"/>
  <c r="U182" i="8"/>
  <c r="U183" i="8"/>
  <c r="V183" i="8"/>
  <c r="U179" i="8"/>
  <c r="U180" i="8"/>
  <c r="U181" i="8"/>
  <c r="V181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U173" i="8"/>
  <c r="U174" i="8"/>
  <c r="U175" i="8"/>
  <c r="U176" i="8"/>
  <c r="U177" i="8"/>
  <c r="V177" i="8"/>
  <c r="U171" i="8"/>
  <c r="U172" i="8"/>
  <c r="V172" i="8"/>
  <c r="U168" i="8"/>
  <c r="U169" i="8"/>
  <c r="U170" i="8"/>
  <c r="V170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V167" i="8"/>
  <c r="U167" i="8"/>
  <c r="U162" i="8"/>
  <c r="U163" i="8"/>
  <c r="U164" i="8"/>
  <c r="U165" i="8"/>
  <c r="U166" i="8"/>
  <c r="V166" i="8"/>
  <c r="U160" i="8"/>
  <c r="U161" i="8"/>
  <c r="V161" i="8"/>
  <c r="U157" i="8"/>
  <c r="U158" i="8"/>
  <c r="U159" i="8"/>
  <c r="V159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U151" i="8"/>
  <c r="U152" i="8"/>
  <c r="U153" i="8"/>
  <c r="U154" i="8"/>
  <c r="U155" i="8"/>
  <c r="V155" i="8"/>
  <c r="U149" i="8"/>
  <c r="U150" i="8"/>
  <c r="V150" i="8"/>
  <c r="U146" i="8"/>
  <c r="U147" i="8"/>
  <c r="U148" i="8"/>
  <c r="V148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U140" i="8"/>
  <c r="U141" i="8"/>
  <c r="U142" i="8"/>
  <c r="U143" i="8"/>
  <c r="U144" i="8"/>
  <c r="V144" i="8"/>
  <c r="U138" i="8"/>
  <c r="U139" i="8"/>
  <c r="V139" i="8"/>
  <c r="U135" i="8"/>
  <c r="U136" i="8"/>
  <c r="U137" i="8"/>
  <c r="V137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U129" i="8"/>
  <c r="U130" i="8"/>
  <c r="U131" i="8"/>
  <c r="U132" i="8"/>
  <c r="U133" i="8"/>
  <c r="V133" i="8"/>
  <c r="U127" i="8"/>
  <c r="U128" i="8"/>
  <c r="V128" i="8"/>
  <c r="U124" i="8"/>
  <c r="U125" i="8"/>
  <c r="U126" i="8"/>
  <c r="V126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U118" i="8"/>
  <c r="U119" i="8"/>
  <c r="U120" i="8"/>
  <c r="U121" i="8"/>
  <c r="U122" i="8"/>
  <c r="V122" i="8"/>
  <c r="U116" i="8"/>
  <c r="U117" i="8"/>
  <c r="V117" i="8"/>
  <c r="U113" i="8"/>
  <c r="U114" i="8"/>
  <c r="U115" i="8"/>
  <c r="V115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W112" i="8"/>
  <c r="V112" i="8"/>
  <c r="U107" i="8"/>
  <c r="U108" i="8"/>
  <c r="U109" i="8"/>
  <c r="U110" i="8"/>
  <c r="U111" i="8"/>
  <c r="V111" i="8"/>
  <c r="U105" i="8"/>
  <c r="U106" i="8"/>
  <c r="V106" i="8"/>
  <c r="U102" i="8"/>
  <c r="U103" i="8"/>
  <c r="U104" i="8"/>
  <c r="V104" i="8"/>
  <c r="U96" i="8"/>
  <c r="U97" i="8"/>
  <c r="U98" i="8"/>
  <c r="U99" i="8"/>
  <c r="U100" i="8"/>
  <c r="V100" i="8"/>
  <c r="U94" i="8"/>
  <c r="U95" i="8"/>
  <c r="V95" i="8"/>
  <c r="U91" i="8"/>
  <c r="U92" i="8"/>
  <c r="U93" i="8"/>
  <c r="V93" i="8"/>
  <c r="V90" i="8"/>
  <c r="U85" i="8"/>
  <c r="U86" i="8"/>
  <c r="U87" i="8"/>
  <c r="U88" i="8"/>
  <c r="U89" i="8"/>
  <c r="V89" i="8"/>
  <c r="U83" i="8"/>
  <c r="U84" i="8"/>
  <c r="V84" i="8"/>
  <c r="U80" i="8"/>
  <c r="U81" i="8"/>
  <c r="U82" i="8"/>
  <c r="V82" i="8"/>
  <c r="U74" i="8"/>
  <c r="U75" i="8"/>
  <c r="U76" i="8"/>
  <c r="U77" i="8"/>
  <c r="U78" i="8"/>
  <c r="V78" i="8"/>
  <c r="U72" i="8"/>
  <c r="U73" i="8"/>
  <c r="V73" i="8"/>
  <c r="U69" i="8"/>
  <c r="U70" i="8"/>
  <c r="U71" i="8"/>
  <c r="V71" i="8"/>
  <c r="U63" i="8"/>
  <c r="U64" i="8"/>
  <c r="U65" i="8"/>
  <c r="U66" i="8"/>
  <c r="U67" i="8"/>
  <c r="V67" i="8"/>
  <c r="U61" i="8"/>
  <c r="U62" i="8"/>
  <c r="V62" i="8"/>
  <c r="U58" i="8"/>
  <c r="U59" i="8"/>
  <c r="U60" i="8"/>
  <c r="V60" i="8"/>
  <c r="U52" i="8"/>
  <c r="U53" i="8"/>
  <c r="U54" i="8"/>
  <c r="U55" i="8"/>
  <c r="U56" i="8"/>
  <c r="V56" i="8"/>
  <c r="U50" i="8"/>
  <c r="U51" i="8"/>
  <c r="V51" i="8"/>
  <c r="U47" i="8"/>
  <c r="U48" i="8"/>
  <c r="U49" i="8"/>
  <c r="V49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U41" i="8"/>
  <c r="U42" i="8"/>
  <c r="U43" i="8"/>
  <c r="U44" i="8"/>
  <c r="U45" i="8"/>
  <c r="V45" i="8"/>
  <c r="U39" i="8"/>
  <c r="U40" i="8"/>
  <c r="V40" i="8"/>
  <c r="U36" i="8"/>
  <c r="U37" i="8"/>
  <c r="U38" i="8"/>
  <c r="V38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U30" i="8"/>
  <c r="U31" i="8"/>
  <c r="U32" i="8"/>
  <c r="U33" i="8"/>
  <c r="U34" i="8"/>
  <c r="V34" i="8"/>
  <c r="BC17" i="8"/>
  <c r="BC18" i="8"/>
  <c r="BC19" i="8"/>
  <c r="BC20" i="8"/>
  <c r="BC21" i="8"/>
  <c r="BC22" i="8"/>
  <c r="BC30" i="8"/>
  <c r="BC23" i="8"/>
  <c r="BC24" i="8"/>
  <c r="BC25" i="8"/>
  <c r="BC26" i="8"/>
  <c r="BC27" i="8"/>
  <c r="BC28" i="8"/>
  <c r="BC31" i="8"/>
  <c r="BC32" i="8"/>
  <c r="BB17" i="8"/>
  <c r="BB18" i="8"/>
  <c r="BB19" i="8"/>
  <c r="BB20" i="8"/>
  <c r="BB21" i="8"/>
  <c r="BB22" i="8"/>
  <c r="BB30" i="8"/>
  <c r="BB23" i="8"/>
  <c r="BB24" i="8"/>
  <c r="BB25" i="8"/>
  <c r="BB26" i="8"/>
  <c r="BB27" i="8"/>
  <c r="BB28" i="8"/>
  <c r="BB31" i="8"/>
  <c r="BB32" i="8"/>
  <c r="BA17" i="8"/>
  <c r="BA18" i="8"/>
  <c r="BA19" i="8"/>
  <c r="BA20" i="8"/>
  <c r="BA21" i="8"/>
  <c r="BA22" i="8"/>
  <c r="BA30" i="8"/>
  <c r="BA23" i="8"/>
  <c r="BA24" i="8"/>
  <c r="BA25" i="8"/>
  <c r="BA26" i="8"/>
  <c r="BA27" i="8"/>
  <c r="BA28" i="8"/>
  <c r="BA31" i="8"/>
  <c r="BA32" i="8"/>
  <c r="AZ17" i="8"/>
  <c r="AZ18" i="8"/>
  <c r="AZ19" i="8"/>
  <c r="AZ20" i="8"/>
  <c r="AZ21" i="8"/>
  <c r="AZ22" i="8"/>
  <c r="AZ30" i="8"/>
  <c r="AZ23" i="8"/>
  <c r="AZ24" i="8"/>
  <c r="AZ25" i="8"/>
  <c r="AZ26" i="8"/>
  <c r="AZ27" i="8"/>
  <c r="AZ28" i="8"/>
  <c r="AZ31" i="8"/>
  <c r="AZ32" i="8"/>
  <c r="AY17" i="8"/>
  <c r="AY18" i="8"/>
  <c r="AY19" i="8"/>
  <c r="AY20" i="8"/>
  <c r="AY21" i="8"/>
  <c r="AY22" i="8"/>
  <c r="AY30" i="8"/>
  <c r="AY23" i="8"/>
  <c r="AY24" i="8"/>
  <c r="AY25" i="8"/>
  <c r="AY26" i="8"/>
  <c r="AY27" i="8"/>
  <c r="AY28" i="8"/>
  <c r="AY31" i="8"/>
  <c r="AY32" i="8"/>
  <c r="AX17" i="8"/>
  <c r="AX18" i="8"/>
  <c r="AX19" i="8"/>
  <c r="AX20" i="8"/>
  <c r="AX21" i="8"/>
  <c r="AX22" i="8"/>
  <c r="AX30" i="8"/>
  <c r="AX23" i="8"/>
  <c r="AX24" i="8"/>
  <c r="AX25" i="8"/>
  <c r="AX26" i="8"/>
  <c r="AX27" i="8"/>
  <c r="AX28" i="8"/>
  <c r="AX31" i="8"/>
  <c r="AX32" i="8"/>
  <c r="AW17" i="8"/>
  <c r="AW18" i="8"/>
  <c r="AW19" i="8"/>
  <c r="AW20" i="8"/>
  <c r="AW21" i="8"/>
  <c r="AW22" i="8"/>
  <c r="AW30" i="8"/>
  <c r="AW23" i="8"/>
  <c r="AW24" i="8"/>
  <c r="AW25" i="8"/>
  <c r="AW26" i="8"/>
  <c r="AW27" i="8"/>
  <c r="AW28" i="8"/>
  <c r="AW31" i="8"/>
  <c r="AW32" i="8"/>
  <c r="AV17" i="8"/>
  <c r="AV18" i="8"/>
  <c r="AV19" i="8"/>
  <c r="AV20" i="8"/>
  <c r="AV21" i="8"/>
  <c r="AV22" i="8"/>
  <c r="AV30" i="8"/>
  <c r="AV23" i="8"/>
  <c r="AV24" i="8"/>
  <c r="AV25" i="8"/>
  <c r="AV26" i="8"/>
  <c r="AV27" i="8"/>
  <c r="AV28" i="8"/>
  <c r="AV31" i="8"/>
  <c r="AV32" i="8"/>
  <c r="AU17" i="8"/>
  <c r="AU18" i="8"/>
  <c r="AU19" i="8"/>
  <c r="AU20" i="8"/>
  <c r="AU21" i="8"/>
  <c r="AU22" i="8"/>
  <c r="AU30" i="8"/>
  <c r="AU23" i="8"/>
  <c r="AU24" i="8"/>
  <c r="AU25" i="8"/>
  <c r="AU26" i="8"/>
  <c r="AU27" i="8"/>
  <c r="AU28" i="8"/>
  <c r="AU31" i="8"/>
  <c r="AU32" i="8"/>
  <c r="AT17" i="8"/>
  <c r="AT18" i="8"/>
  <c r="AT19" i="8"/>
  <c r="AT20" i="8"/>
  <c r="AT21" i="8"/>
  <c r="AT22" i="8"/>
  <c r="AT30" i="8"/>
  <c r="AT23" i="8"/>
  <c r="AT24" i="8"/>
  <c r="AT25" i="8"/>
  <c r="AT26" i="8"/>
  <c r="AT27" i="8"/>
  <c r="AT28" i="8"/>
  <c r="AT31" i="8"/>
  <c r="AT32" i="8"/>
  <c r="AS17" i="8"/>
  <c r="AS18" i="8"/>
  <c r="AS19" i="8"/>
  <c r="AS20" i="8"/>
  <c r="AS21" i="8"/>
  <c r="AS22" i="8"/>
  <c r="AS30" i="8"/>
  <c r="AS23" i="8"/>
  <c r="AS24" i="8"/>
  <c r="AS25" i="8"/>
  <c r="AS26" i="8"/>
  <c r="AS27" i="8"/>
  <c r="AS28" i="8"/>
  <c r="AS31" i="8"/>
  <c r="AS32" i="8"/>
  <c r="AR17" i="8"/>
  <c r="AR18" i="8"/>
  <c r="AR19" i="8"/>
  <c r="AR20" i="8"/>
  <c r="AR21" i="8"/>
  <c r="AR22" i="8"/>
  <c r="AR30" i="8"/>
  <c r="AR23" i="8"/>
  <c r="AR24" i="8"/>
  <c r="AR25" i="8"/>
  <c r="AR26" i="8"/>
  <c r="AR27" i="8"/>
  <c r="AR28" i="8"/>
  <c r="AR31" i="8"/>
  <c r="AR32" i="8"/>
  <c r="AQ17" i="8"/>
  <c r="AQ18" i="8"/>
  <c r="AQ19" i="8"/>
  <c r="AQ20" i="8"/>
  <c r="AQ21" i="8"/>
  <c r="AQ22" i="8"/>
  <c r="AQ30" i="8"/>
  <c r="AQ23" i="8"/>
  <c r="AQ24" i="8"/>
  <c r="AQ25" i="8"/>
  <c r="AQ26" i="8"/>
  <c r="AQ27" i="8"/>
  <c r="AQ28" i="8"/>
  <c r="AQ31" i="8"/>
  <c r="AQ32" i="8"/>
  <c r="AP17" i="8"/>
  <c r="AP18" i="8"/>
  <c r="AP19" i="8"/>
  <c r="AP20" i="8"/>
  <c r="AP21" i="8"/>
  <c r="AP22" i="8"/>
  <c r="AP30" i="8"/>
  <c r="AP23" i="8"/>
  <c r="AP24" i="8"/>
  <c r="AP25" i="8"/>
  <c r="AP26" i="8"/>
  <c r="AP27" i="8"/>
  <c r="AP28" i="8"/>
  <c r="AP31" i="8"/>
  <c r="AP32" i="8"/>
  <c r="AO17" i="8"/>
  <c r="AO18" i="8"/>
  <c r="AO19" i="8"/>
  <c r="AO20" i="8"/>
  <c r="AO21" i="8"/>
  <c r="AO22" i="8"/>
  <c r="AO30" i="8"/>
  <c r="AO23" i="8"/>
  <c r="AO24" i="8"/>
  <c r="AO25" i="8"/>
  <c r="AO26" i="8"/>
  <c r="AO27" i="8"/>
  <c r="AO28" i="8"/>
  <c r="AO31" i="8"/>
  <c r="AO32" i="8"/>
  <c r="AN17" i="8"/>
  <c r="AN18" i="8"/>
  <c r="AN19" i="8"/>
  <c r="AN20" i="8"/>
  <c r="AN21" i="8"/>
  <c r="AN22" i="8"/>
  <c r="AN30" i="8"/>
  <c r="AN23" i="8"/>
  <c r="AN24" i="8"/>
  <c r="AN25" i="8"/>
  <c r="AN26" i="8"/>
  <c r="AN27" i="8"/>
  <c r="AN28" i="8"/>
  <c r="AN31" i="8"/>
  <c r="AN32" i="8"/>
  <c r="BD31" i="8"/>
  <c r="BD30" i="8"/>
  <c r="U28" i="8"/>
  <c r="U29" i="8"/>
  <c r="V29" i="8"/>
  <c r="AM23" i="8"/>
  <c r="AM24" i="8"/>
  <c r="AM25" i="8"/>
  <c r="AM26" i="8"/>
  <c r="AM27" i="8"/>
  <c r="AM28" i="8"/>
  <c r="AL23" i="8"/>
  <c r="AL24" i="8"/>
  <c r="AL25" i="8"/>
  <c r="AL26" i="8"/>
  <c r="AL27" i="8"/>
  <c r="AL28" i="8"/>
  <c r="AK23" i="8"/>
  <c r="AK24" i="8"/>
  <c r="AK25" i="8"/>
  <c r="AK26" i="8"/>
  <c r="AK27" i="8"/>
  <c r="AK28" i="8"/>
  <c r="AJ23" i="8"/>
  <c r="AJ24" i="8"/>
  <c r="AJ25" i="8"/>
  <c r="AJ26" i="8"/>
  <c r="AJ27" i="8"/>
  <c r="AJ28" i="8"/>
  <c r="AI23" i="8"/>
  <c r="AI24" i="8"/>
  <c r="AI25" i="8"/>
  <c r="AI26" i="8"/>
  <c r="AI27" i="8"/>
  <c r="AI28" i="8"/>
  <c r="AH23" i="8"/>
  <c r="AH24" i="8"/>
  <c r="AH25" i="8"/>
  <c r="AH26" i="8"/>
  <c r="AH27" i="8"/>
  <c r="AH28" i="8"/>
  <c r="AG23" i="8"/>
  <c r="AG24" i="8"/>
  <c r="AG25" i="8"/>
  <c r="AG26" i="8"/>
  <c r="AG27" i="8"/>
  <c r="AG28" i="8"/>
  <c r="AF23" i="8"/>
  <c r="AF24" i="8"/>
  <c r="AF25" i="8"/>
  <c r="AF26" i="8"/>
  <c r="AF27" i="8"/>
  <c r="AF28" i="8"/>
  <c r="AE23" i="8"/>
  <c r="AE24" i="8"/>
  <c r="AE25" i="8"/>
  <c r="AE26" i="8"/>
  <c r="AE27" i="8"/>
  <c r="AE28" i="8"/>
  <c r="AD23" i="8"/>
  <c r="AD24" i="8"/>
  <c r="AD25" i="8"/>
  <c r="AD26" i="8"/>
  <c r="AD27" i="8"/>
  <c r="AD28" i="8"/>
  <c r="AC23" i="8"/>
  <c r="AC24" i="8"/>
  <c r="AC25" i="8"/>
  <c r="AC26" i="8"/>
  <c r="AC27" i="8"/>
  <c r="AC28" i="8"/>
  <c r="AB23" i="8"/>
  <c r="AB24" i="8"/>
  <c r="AB25" i="8"/>
  <c r="AB26" i="8"/>
  <c r="AB27" i="8"/>
  <c r="AB28" i="8"/>
  <c r="AA23" i="8"/>
  <c r="AA24" i="8"/>
  <c r="AA25" i="8"/>
  <c r="AA26" i="8"/>
  <c r="AA27" i="8"/>
  <c r="AA28" i="8"/>
  <c r="U19" i="8"/>
  <c r="Z23" i="8"/>
  <c r="U20" i="8"/>
  <c r="Z24" i="8"/>
  <c r="U21" i="8"/>
  <c r="Z25" i="8"/>
  <c r="U22" i="8"/>
  <c r="Z26" i="8"/>
  <c r="U23" i="8"/>
  <c r="Z27" i="8"/>
  <c r="Z28" i="8"/>
  <c r="U8" i="8"/>
  <c r="Y23" i="8"/>
  <c r="U9" i="8"/>
  <c r="Y24" i="8"/>
  <c r="U10" i="8"/>
  <c r="Y25" i="8"/>
  <c r="U11" i="8"/>
  <c r="Y26" i="8"/>
  <c r="U12" i="8"/>
  <c r="Y27" i="8"/>
  <c r="Y28" i="8"/>
  <c r="U25" i="8"/>
  <c r="U26" i="8"/>
  <c r="U27" i="8"/>
  <c r="V27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3" i="8"/>
  <c r="AM17" i="8"/>
  <c r="AM18" i="8"/>
  <c r="AM19" i="8"/>
  <c r="AM20" i="8"/>
  <c r="AM21" i="8"/>
  <c r="AM22" i="8"/>
  <c r="AL17" i="8"/>
  <c r="AL18" i="8"/>
  <c r="AL19" i="8"/>
  <c r="AL20" i="8"/>
  <c r="AL21" i="8"/>
  <c r="AL22" i="8"/>
  <c r="AK17" i="8"/>
  <c r="AK18" i="8"/>
  <c r="AK19" i="8"/>
  <c r="AK20" i="8"/>
  <c r="AK21" i="8"/>
  <c r="AK22" i="8"/>
  <c r="AJ17" i="8"/>
  <c r="AJ18" i="8"/>
  <c r="AJ19" i="8"/>
  <c r="AJ20" i="8"/>
  <c r="AJ21" i="8"/>
  <c r="AJ22" i="8"/>
  <c r="AI17" i="8"/>
  <c r="AI18" i="8"/>
  <c r="AI19" i="8"/>
  <c r="AI20" i="8"/>
  <c r="AI21" i="8"/>
  <c r="AI22" i="8"/>
  <c r="AH17" i="8"/>
  <c r="AH18" i="8"/>
  <c r="AH19" i="8"/>
  <c r="AH20" i="8"/>
  <c r="AH21" i="8"/>
  <c r="AH22" i="8"/>
  <c r="AG17" i="8"/>
  <c r="AG18" i="8"/>
  <c r="AG19" i="8"/>
  <c r="AG20" i="8"/>
  <c r="AG21" i="8"/>
  <c r="AG22" i="8"/>
  <c r="AF17" i="8"/>
  <c r="AF18" i="8"/>
  <c r="AF19" i="8"/>
  <c r="AF20" i="8"/>
  <c r="AF21" i="8"/>
  <c r="AF22" i="8"/>
  <c r="AE17" i="8"/>
  <c r="AE18" i="8"/>
  <c r="AE19" i="8"/>
  <c r="AE20" i="8"/>
  <c r="AE21" i="8"/>
  <c r="AE22" i="8"/>
  <c r="AD17" i="8"/>
  <c r="AD18" i="8"/>
  <c r="AD19" i="8"/>
  <c r="AD20" i="8"/>
  <c r="AD21" i="8"/>
  <c r="AD22" i="8"/>
  <c r="AC17" i="8"/>
  <c r="AC18" i="8"/>
  <c r="AC19" i="8"/>
  <c r="AC20" i="8"/>
  <c r="AC21" i="8"/>
  <c r="AC22" i="8"/>
  <c r="AB17" i="8"/>
  <c r="AB18" i="8"/>
  <c r="AB19" i="8"/>
  <c r="AB20" i="8"/>
  <c r="AB21" i="8"/>
  <c r="AB22" i="8"/>
  <c r="AA17" i="8"/>
  <c r="AA18" i="8"/>
  <c r="AA19" i="8"/>
  <c r="AA20" i="8"/>
  <c r="AA21" i="8"/>
  <c r="AA22" i="8"/>
  <c r="U14" i="8"/>
  <c r="Z17" i="8"/>
  <c r="U15" i="8"/>
  <c r="Z18" i="8"/>
  <c r="U16" i="8"/>
  <c r="Z19" i="8"/>
  <c r="U17" i="8"/>
  <c r="Z20" i="8"/>
  <c r="U18" i="8"/>
  <c r="Z21" i="8"/>
  <c r="Z22" i="8"/>
  <c r="U3" i="8"/>
  <c r="Y17" i="8"/>
  <c r="U4" i="8"/>
  <c r="Y18" i="8"/>
  <c r="U5" i="8"/>
  <c r="Y19" i="8"/>
  <c r="U6" i="8"/>
  <c r="Y20" i="8"/>
  <c r="U7" i="8"/>
  <c r="Y21" i="8"/>
  <c r="Y22" i="8"/>
  <c r="V18" i="8"/>
  <c r="V16" i="8"/>
  <c r="Y3" i="8"/>
  <c r="Y4" i="8"/>
  <c r="Y5" i="8"/>
  <c r="Y6" i="8"/>
  <c r="Y7" i="8"/>
  <c r="Y8" i="8"/>
  <c r="Y9" i="8"/>
  <c r="Y10" i="8"/>
  <c r="Y11" i="8"/>
  <c r="Y12" i="8"/>
  <c r="Y13" i="8"/>
  <c r="Z3" i="8"/>
  <c r="Z4" i="8"/>
  <c r="Z5" i="8"/>
  <c r="Z6" i="8"/>
  <c r="Z7" i="8"/>
  <c r="Z8" i="8"/>
  <c r="Z9" i="8"/>
  <c r="Z10" i="8"/>
  <c r="Z11" i="8"/>
  <c r="Z12" i="8"/>
  <c r="Z13" i="8"/>
  <c r="AA3" i="8"/>
  <c r="AA4" i="8"/>
  <c r="AA5" i="8"/>
  <c r="AA6" i="8"/>
  <c r="AA7" i="8"/>
  <c r="AA8" i="8"/>
  <c r="AA9" i="8"/>
  <c r="AA10" i="8"/>
  <c r="AA11" i="8"/>
  <c r="AA12" i="8"/>
  <c r="AA13" i="8"/>
  <c r="AB3" i="8"/>
  <c r="AB4" i="8"/>
  <c r="AB5" i="8"/>
  <c r="AB6" i="8"/>
  <c r="AB7" i="8"/>
  <c r="AB8" i="8"/>
  <c r="AB9" i="8"/>
  <c r="AB10" i="8"/>
  <c r="AB11" i="8"/>
  <c r="AB12" i="8"/>
  <c r="AB13" i="8"/>
  <c r="AC3" i="8"/>
  <c r="AC4" i="8"/>
  <c r="AC5" i="8"/>
  <c r="AC6" i="8"/>
  <c r="AC7" i="8"/>
  <c r="AC8" i="8"/>
  <c r="AC9" i="8"/>
  <c r="AC10" i="8"/>
  <c r="AC11" i="8"/>
  <c r="AC12" i="8"/>
  <c r="AC13" i="8"/>
  <c r="AD13" i="8"/>
  <c r="AE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AD12" i="8"/>
  <c r="AE12" i="8"/>
  <c r="V12" i="8"/>
  <c r="AD11" i="8"/>
  <c r="AE11" i="8"/>
  <c r="AD10" i="8"/>
  <c r="AE10" i="8"/>
  <c r="AD9" i="8"/>
  <c r="AE9" i="8"/>
  <c r="AD8" i="8"/>
  <c r="AE8" i="8"/>
  <c r="AD7" i="8"/>
  <c r="AE7" i="8"/>
  <c r="V7" i="8"/>
  <c r="AD6" i="8"/>
  <c r="AE6" i="8"/>
  <c r="AD5" i="8"/>
  <c r="AE5" i="8"/>
  <c r="V5" i="8"/>
  <c r="AD4" i="8"/>
  <c r="AE4" i="8"/>
  <c r="AD3" i="8"/>
  <c r="AE3" i="8"/>
  <c r="C343" i="7"/>
  <c r="D343" i="7"/>
  <c r="E343" i="7"/>
  <c r="F343" i="7"/>
  <c r="G343" i="7"/>
  <c r="H343" i="7"/>
  <c r="I343" i="7"/>
  <c r="J343" i="7"/>
  <c r="K343" i="7"/>
  <c r="L343" i="7"/>
  <c r="M343" i="7"/>
  <c r="N343" i="7"/>
  <c r="O343" i="7"/>
  <c r="P343" i="7"/>
  <c r="Q343" i="7"/>
  <c r="R343" i="7"/>
  <c r="S343" i="7"/>
  <c r="T343" i="7"/>
  <c r="U343" i="7"/>
  <c r="U338" i="7"/>
  <c r="U339" i="7"/>
  <c r="U340" i="7"/>
  <c r="U341" i="7"/>
  <c r="U342" i="7"/>
  <c r="V342" i="7"/>
  <c r="U336" i="7"/>
  <c r="U337" i="7"/>
  <c r="V337" i="7"/>
  <c r="U333" i="7"/>
  <c r="U334" i="7"/>
  <c r="U335" i="7"/>
  <c r="V335" i="7"/>
  <c r="C332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Q332" i="7"/>
  <c r="R332" i="7"/>
  <c r="S332" i="7"/>
  <c r="T332" i="7"/>
  <c r="U332" i="7"/>
  <c r="U327" i="7"/>
  <c r="U328" i="7"/>
  <c r="U329" i="7"/>
  <c r="U330" i="7"/>
  <c r="U331" i="7"/>
  <c r="V331" i="7"/>
  <c r="U325" i="7"/>
  <c r="U326" i="7"/>
  <c r="V326" i="7"/>
  <c r="U322" i="7"/>
  <c r="U323" i="7"/>
  <c r="U324" i="7"/>
  <c r="V324" i="7"/>
  <c r="C321" i="7"/>
  <c r="D321" i="7"/>
  <c r="E321" i="7"/>
  <c r="F321" i="7"/>
  <c r="G321" i="7"/>
  <c r="H321" i="7"/>
  <c r="I321" i="7"/>
  <c r="J321" i="7"/>
  <c r="K321" i="7"/>
  <c r="L321" i="7"/>
  <c r="M321" i="7"/>
  <c r="N321" i="7"/>
  <c r="O321" i="7"/>
  <c r="P321" i="7"/>
  <c r="Q321" i="7"/>
  <c r="R321" i="7"/>
  <c r="S321" i="7"/>
  <c r="T321" i="7"/>
  <c r="U321" i="7"/>
  <c r="U316" i="7"/>
  <c r="U317" i="7"/>
  <c r="U318" i="7"/>
  <c r="U319" i="7"/>
  <c r="U320" i="7"/>
  <c r="V320" i="7"/>
  <c r="U314" i="7"/>
  <c r="U315" i="7"/>
  <c r="V315" i="7"/>
  <c r="U311" i="7"/>
  <c r="U312" i="7"/>
  <c r="U313" i="7"/>
  <c r="V313" i="7"/>
  <c r="C310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Q310" i="7"/>
  <c r="R310" i="7"/>
  <c r="S310" i="7"/>
  <c r="T310" i="7"/>
  <c r="U310" i="7"/>
  <c r="U305" i="7"/>
  <c r="U306" i="7"/>
  <c r="U307" i="7"/>
  <c r="U308" i="7"/>
  <c r="U309" i="7"/>
  <c r="V309" i="7"/>
  <c r="U303" i="7"/>
  <c r="U304" i="7"/>
  <c r="V304" i="7"/>
  <c r="U300" i="7"/>
  <c r="U301" i="7"/>
  <c r="U302" i="7"/>
  <c r="V302" i="7"/>
  <c r="C299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299" i="7"/>
  <c r="Q299" i="7"/>
  <c r="R299" i="7"/>
  <c r="S299" i="7"/>
  <c r="T299" i="7"/>
  <c r="U299" i="7"/>
  <c r="U294" i="7"/>
  <c r="U295" i="7"/>
  <c r="U296" i="7"/>
  <c r="U297" i="7"/>
  <c r="U298" i="7"/>
  <c r="V298" i="7"/>
  <c r="U292" i="7"/>
  <c r="U293" i="7"/>
  <c r="V293" i="7"/>
  <c r="U289" i="7"/>
  <c r="U290" i="7"/>
  <c r="U291" i="7"/>
  <c r="V291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U288" i="7"/>
  <c r="U283" i="7"/>
  <c r="U284" i="7"/>
  <c r="U285" i="7"/>
  <c r="U286" i="7"/>
  <c r="U287" i="7"/>
  <c r="V287" i="7"/>
  <c r="U281" i="7"/>
  <c r="U282" i="7"/>
  <c r="V282" i="7"/>
  <c r="U278" i="7"/>
  <c r="U279" i="7"/>
  <c r="U280" i="7"/>
  <c r="V280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U272" i="7"/>
  <c r="U273" i="7"/>
  <c r="U274" i="7"/>
  <c r="U275" i="7"/>
  <c r="U276" i="7"/>
  <c r="V276" i="7"/>
  <c r="U270" i="7"/>
  <c r="U271" i="7"/>
  <c r="V271" i="7"/>
  <c r="U267" i="7"/>
  <c r="U268" i="7"/>
  <c r="U269" i="7"/>
  <c r="V269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U261" i="7"/>
  <c r="U262" i="7"/>
  <c r="U263" i="7"/>
  <c r="U264" i="7"/>
  <c r="U265" i="7"/>
  <c r="V265" i="7"/>
  <c r="U259" i="7"/>
  <c r="U260" i="7"/>
  <c r="V260" i="7"/>
  <c r="U256" i="7"/>
  <c r="U257" i="7"/>
  <c r="U258" i="7"/>
  <c r="V258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U250" i="7"/>
  <c r="U251" i="7"/>
  <c r="U252" i="7"/>
  <c r="U253" i="7"/>
  <c r="U254" i="7"/>
  <c r="V254" i="7"/>
  <c r="U248" i="7"/>
  <c r="U249" i="7"/>
  <c r="V249" i="7"/>
  <c r="U245" i="7"/>
  <c r="U246" i="7"/>
  <c r="U247" i="7"/>
  <c r="V247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W244" i="7"/>
  <c r="U239" i="7"/>
  <c r="U240" i="7"/>
  <c r="U241" i="7"/>
  <c r="U242" i="7"/>
  <c r="U243" i="7"/>
  <c r="V243" i="7"/>
  <c r="U237" i="7"/>
  <c r="U238" i="7"/>
  <c r="V238" i="7"/>
  <c r="U234" i="7"/>
  <c r="U235" i="7"/>
  <c r="U236" i="7"/>
  <c r="V236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U228" i="7"/>
  <c r="U229" i="7"/>
  <c r="U230" i="7"/>
  <c r="U231" i="7"/>
  <c r="U232" i="7"/>
  <c r="V232" i="7"/>
  <c r="U226" i="7"/>
  <c r="U227" i="7"/>
  <c r="V227" i="7"/>
  <c r="U223" i="7"/>
  <c r="U224" i="7"/>
  <c r="U225" i="7"/>
  <c r="V225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U217" i="7"/>
  <c r="U218" i="7"/>
  <c r="U219" i="7"/>
  <c r="U220" i="7"/>
  <c r="U221" i="7"/>
  <c r="V221" i="7"/>
  <c r="U215" i="7"/>
  <c r="U216" i="7"/>
  <c r="V216" i="7"/>
  <c r="U212" i="7"/>
  <c r="U213" i="7"/>
  <c r="U214" i="7"/>
  <c r="V214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U206" i="7"/>
  <c r="U207" i="7"/>
  <c r="U208" i="7"/>
  <c r="U209" i="7"/>
  <c r="U210" i="7"/>
  <c r="V210" i="7"/>
  <c r="U204" i="7"/>
  <c r="U205" i="7"/>
  <c r="V205" i="7"/>
  <c r="U201" i="7"/>
  <c r="U202" i="7"/>
  <c r="U203" i="7"/>
  <c r="V203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U195" i="7"/>
  <c r="U196" i="7"/>
  <c r="U197" i="7"/>
  <c r="U198" i="7"/>
  <c r="U199" i="7"/>
  <c r="V199" i="7"/>
  <c r="U193" i="7"/>
  <c r="U194" i="7"/>
  <c r="V194" i="7"/>
  <c r="U190" i="7"/>
  <c r="U191" i="7"/>
  <c r="U192" i="7"/>
  <c r="V192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U184" i="7"/>
  <c r="U185" i="7"/>
  <c r="U186" i="7"/>
  <c r="U187" i="7"/>
  <c r="U188" i="7"/>
  <c r="V188" i="7"/>
  <c r="U182" i="7"/>
  <c r="U183" i="7"/>
  <c r="V183" i="7"/>
  <c r="U179" i="7"/>
  <c r="U180" i="7"/>
  <c r="U181" i="7"/>
  <c r="V181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U173" i="7"/>
  <c r="U174" i="7"/>
  <c r="U175" i="7"/>
  <c r="U176" i="7"/>
  <c r="U177" i="7"/>
  <c r="V177" i="7"/>
  <c r="U171" i="7"/>
  <c r="U172" i="7"/>
  <c r="V172" i="7"/>
  <c r="U168" i="7"/>
  <c r="U169" i="7"/>
  <c r="U170" i="7"/>
  <c r="V170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U162" i="7"/>
  <c r="U163" i="7"/>
  <c r="U164" i="7"/>
  <c r="U165" i="7"/>
  <c r="U166" i="7"/>
  <c r="V166" i="7"/>
  <c r="U160" i="7"/>
  <c r="U161" i="7"/>
  <c r="V161" i="7"/>
  <c r="U157" i="7"/>
  <c r="U158" i="7"/>
  <c r="U159" i="7"/>
  <c r="V159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U151" i="7"/>
  <c r="U152" i="7"/>
  <c r="U153" i="7"/>
  <c r="U154" i="7"/>
  <c r="U155" i="7"/>
  <c r="V155" i="7"/>
  <c r="U149" i="7"/>
  <c r="U150" i="7"/>
  <c r="V150" i="7"/>
  <c r="U146" i="7"/>
  <c r="U147" i="7"/>
  <c r="U148" i="7"/>
  <c r="V148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W145" i="7"/>
  <c r="U140" i="7"/>
  <c r="U141" i="7"/>
  <c r="U142" i="7"/>
  <c r="U143" i="7"/>
  <c r="U144" i="7"/>
  <c r="V144" i="7"/>
  <c r="U138" i="7"/>
  <c r="U139" i="7"/>
  <c r="V139" i="7"/>
  <c r="U135" i="7"/>
  <c r="U136" i="7"/>
  <c r="U137" i="7"/>
  <c r="V137" i="7"/>
  <c r="U129" i="7"/>
  <c r="U130" i="7"/>
  <c r="U131" i="7"/>
  <c r="U132" i="7"/>
  <c r="U133" i="7"/>
  <c r="V133" i="7"/>
  <c r="U127" i="7"/>
  <c r="U128" i="7"/>
  <c r="V128" i="7"/>
  <c r="U124" i="7"/>
  <c r="U125" i="7"/>
  <c r="U126" i="7"/>
  <c r="V126" i="7"/>
  <c r="U118" i="7"/>
  <c r="U119" i="7"/>
  <c r="U120" i="7"/>
  <c r="U121" i="7"/>
  <c r="U122" i="7"/>
  <c r="V122" i="7"/>
  <c r="U116" i="7"/>
  <c r="U117" i="7"/>
  <c r="V117" i="7"/>
  <c r="U113" i="7"/>
  <c r="U114" i="7"/>
  <c r="U115" i="7"/>
  <c r="V115" i="7"/>
  <c r="U107" i="7"/>
  <c r="U108" i="7"/>
  <c r="U109" i="7"/>
  <c r="U110" i="7"/>
  <c r="U111" i="7"/>
  <c r="V111" i="7"/>
  <c r="U105" i="7"/>
  <c r="U106" i="7"/>
  <c r="V106" i="7"/>
  <c r="U102" i="7"/>
  <c r="U103" i="7"/>
  <c r="U104" i="7"/>
  <c r="V104" i="7"/>
  <c r="U96" i="7"/>
  <c r="U97" i="7"/>
  <c r="U98" i="7"/>
  <c r="U99" i="7"/>
  <c r="U100" i="7"/>
  <c r="V100" i="7"/>
  <c r="U94" i="7"/>
  <c r="U95" i="7"/>
  <c r="V95" i="7"/>
  <c r="U91" i="7"/>
  <c r="U92" i="7"/>
  <c r="U93" i="7"/>
  <c r="V93" i="7"/>
  <c r="U85" i="7"/>
  <c r="U86" i="7"/>
  <c r="U87" i="7"/>
  <c r="U88" i="7"/>
  <c r="U89" i="7"/>
  <c r="V89" i="7"/>
  <c r="U83" i="7"/>
  <c r="U84" i="7"/>
  <c r="V84" i="7"/>
  <c r="U80" i="7"/>
  <c r="U81" i="7"/>
  <c r="U82" i="7"/>
  <c r="V82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U74" i="7"/>
  <c r="U75" i="7"/>
  <c r="U76" i="7"/>
  <c r="U77" i="7"/>
  <c r="U78" i="7"/>
  <c r="V78" i="7"/>
  <c r="U72" i="7"/>
  <c r="U73" i="7"/>
  <c r="V73" i="7"/>
  <c r="U69" i="7"/>
  <c r="U70" i="7"/>
  <c r="U71" i="7"/>
  <c r="V71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W68" i="7"/>
  <c r="U63" i="7"/>
  <c r="U64" i="7"/>
  <c r="U65" i="7"/>
  <c r="U66" i="7"/>
  <c r="U67" i="7"/>
  <c r="V67" i="7"/>
  <c r="U61" i="7"/>
  <c r="U62" i="7"/>
  <c r="V62" i="7"/>
  <c r="U58" i="7"/>
  <c r="U59" i="7"/>
  <c r="U60" i="7"/>
  <c r="V60" i="7"/>
  <c r="U52" i="7"/>
  <c r="U53" i="7"/>
  <c r="U54" i="7"/>
  <c r="U55" i="7"/>
  <c r="U56" i="7"/>
  <c r="V56" i="7"/>
  <c r="U50" i="7"/>
  <c r="U51" i="7"/>
  <c r="V51" i="7"/>
  <c r="U47" i="7"/>
  <c r="U48" i="7"/>
  <c r="U49" i="7"/>
  <c r="V49" i="7"/>
  <c r="U41" i="7"/>
  <c r="U42" i="7"/>
  <c r="U43" i="7"/>
  <c r="U44" i="7"/>
  <c r="U45" i="7"/>
  <c r="V45" i="7"/>
  <c r="U39" i="7"/>
  <c r="U40" i="7"/>
  <c r="V40" i="7"/>
  <c r="U36" i="7"/>
  <c r="U37" i="7"/>
  <c r="U38" i="7"/>
  <c r="V38" i="7"/>
  <c r="V35" i="7"/>
  <c r="U30" i="7"/>
  <c r="U31" i="7"/>
  <c r="U32" i="7"/>
  <c r="U33" i="7"/>
  <c r="U34" i="7"/>
  <c r="V34" i="7"/>
  <c r="U28" i="7"/>
  <c r="U29" i="7"/>
  <c r="V29" i="7"/>
  <c r="U25" i="7"/>
  <c r="U26" i="7"/>
  <c r="U27" i="7"/>
  <c r="V27" i="7"/>
  <c r="U19" i="7"/>
  <c r="U20" i="7"/>
  <c r="U21" i="7"/>
  <c r="U22" i="7"/>
  <c r="U23" i="7"/>
  <c r="V23" i="7"/>
  <c r="U17" i="7"/>
  <c r="U18" i="7"/>
  <c r="V18" i="7"/>
  <c r="U14" i="7"/>
  <c r="U15" i="7"/>
  <c r="U16" i="7"/>
  <c r="V16" i="7"/>
  <c r="U3" i="7"/>
  <c r="Y3" i="7"/>
  <c r="U4" i="7"/>
  <c r="Y4" i="7"/>
  <c r="U5" i="7"/>
  <c r="Y5" i="7"/>
  <c r="U6" i="7"/>
  <c r="Y6" i="7"/>
  <c r="U7" i="7"/>
  <c r="Y7" i="7"/>
  <c r="U8" i="7"/>
  <c r="Y8" i="7"/>
  <c r="U9" i="7"/>
  <c r="Y9" i="7"/>
  <c r="U10" i="7"/>
  <c r="Y10" i="7"/>
  <c r="U11" i="7"/>
  <c r="Y11" i="7"/>
  <c r="U12" i="7"/>
  <c r="Y12" i="7"/>
  <c r="Y13" i="7"/>
  <c r="Z3" i="7"/>
  <c r="Z4" i="7"/>
  <c r="Z5" i="7"/>
  <c r="Z6" i="7"/>
  <c r="Z7" i="7"/>
  <c r="Z8" i="7"/>
  <c r="Z9" i="7"/>
  <c r="Z10" i="7"/>
  <c r="Z11" i="7"/>
  <c r="Z12" i="7"/>
  <c r="Z13" i="7"/>
  <c r="AA3" i="7"/>
  <c r="AA4" i="7"/>
  <c r="AA5" i="7"/>
  <c r="AA6" i="7"/>
  <c r="AA7" i="7"/>
  <c r="AA8" i="7"/>
  <c r="AA9" i="7"/>
  <c r="AA10" i="7"/>
  <c r="AA11" i="7"/>
  <c r="AA12" i="7"/>
  <c r="AA13" i="7"/>
  <c r="AB3" i="7"/>
  <c r="AB4" i="7"/>
  <c r="AB5" i="7"/>
  <c r="AB6" i="7"/>
  <c r="AB7" i="7"/>
  <c r="AB8" i="7"/>
  <c r="AB9" i="7"/>
  <c r="AB10" i="7"/>
  <c r="AB11" i="7"/>
  <c r="AB12" i="7"/>
  <c r="AB13" i="7"/>
  <c r="AC3" i="7"/>
  <c r="AC4" i="7"/>
  <c r="AC5" i="7"/>
  <c r="AC6" i="7"/>
  <c r="AC7" i="7"/>
  <c r="AC8" i="7"/>
  <c r="AC9" i="7"/>
  <c r="AC10" i="7"/>
  <c r="AC11" i="7"/>
  <c r="AC12" i="7"/>
  <c r="AC13" i="7"/>
  <c r="AD13" i="7"/>
  <c r="AE13" i="7"/>
  <c r="AD12" i="7"/>
  <c r="AE12" i="7"/>
  <c r="V12" i="7"/>
  <c r="AD11" i="7"/>
  <c r="AE11" i="7"/>
  <c r="AD10" i="7"/>
  <c r="AE10" i="7"/>
  <c r="AD9" i="7"/>
  <c r="AE9" i="7"/>
  <c r="AD8" i="7"/>
  <c r="AE8" i="7"/>
  <c r="AD7" i="7"/>
  <c r="AE7" i="7"/>
  <c r="V7" i="7"/>
  <c r="AD6" i="7"/>
  <c r="AE6" i="7"/>
  <c r="AD5" i="7"/>
  <c r="AE5" i="7"/>
  <c r="V5" i="7"/>
  <c r="AD4" i="7"/>
  <c r="AE4" i="7"/>
  <c r="AD3" i="7"/>
  <c r="AE3" i="7"/>
  <c r="C332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U327" i="6"/>
  <c r="U328" i="6"/>
  <c r="U329" i="6"/>
  <c r="U330" i="6"/>
  <c r="U331" i="6"/>
  <c r="V331" i="6"/>
  <c r="U325" i="6"/>
  <c r="U326" i="6"/>
  <c r="V326" i="6"/>
  <c r="U322" i="6"/>
  <c r="U323" i="6"/>
  <c r="U324" i="6"/>
  <c r="V324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U316" i="6"/>
  <c r="U317" i="6"/>
  <c r="U318" i="6"/>
  <c r="U319" i="6"/>
  <c r="U320" i="6"/>
  <c r="V320" i="6"/>
  <c r="U314" i="6"/>
  <c r="U315" i="6"/>
  <c r="V315" i="6"/>
  <c r="U311" i="6"/>
  <c r="U312" i="6"/>
  <c r="U313" i="6"/>
  <c r="V313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U305" i="6"/>
  <c r="U306" i="6"/>
  <c r="U307" i="6"/>
  <c r="U308" i="6"/>
  <c r="U309" i="6"/>
  <c r="V309" i="6"/>
  <c r="U303" i="6"/>
  <c r="U304" i="6"/>
  <c r="V304" i="6"/>
  <c r="U300" i="6"/>
  <c r="U301" i="6"/>
  <c r="U302" i="6"/>
  <c r="V302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U294" i="6"/>
  <c r="U295" i="6"/>
  <c r="U296" i="6"/>
  <c r="U297" i="6"/>
  <c r="U298" i="6"/>
  <c r="V298" i="6"/>
  <c r="U292" i="6"/>
  <c r="U293" i="6"/>
  <c r="V293" i="6"/>
  <c r="U289" i="6"/>
  <c r="U290" i="6"/>
  <c r="U291" i="6"/>
  <c r="V291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U283" i="6"/>
  <c r="U284" i="6"/>
  <c r="U285" i="6"/>
  <c r="U286" i="6"/>
  <c r="U287" i="6"/>
  <c r="V287" i="6"/>
  <c r="U281" i="6"/>
  <c r="U282" i="6"/>
  <c r="V282" i="6"/>
  <c r="U278" i="6"/>
  <c r="U279" i="6"/>
  <c r="U280" i="6"/>
  <c r="V280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U272" i="6"/>
  <c r="U273" i="6"/>
  <c r="U274" i="6"/>
  <c r="U275" i="6"/>
  <c r="U276" i="6"/>
  <c r="V276" i="6"/>
  <c r="U270" i="6"/>
  <c r="U271" i="6"/>
  <c r="V271" i="6"/>
  <c r="U267" i="6"/>
  <c r="U268" i="6"/>
  <c r="U269" i="6"/>
  <c r="V269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U261" i="6"/>
  <c r="U262" i="6"/>
  <c r="U263" i="6"/>
  <c r="U264" i="6"/>
  <c r="U265" i="6"/>
  <c r="V265" i="6"/>
  <c r="U259" i="6"/>
  <c r="U260" i="6"/>
  <c r="V260" i="6"/>
  <c r="U256" i="6"/>
  <c r="U257" i="6"/>
  <c r="U258" i="6"/>
  <c r="V258" i="6"/>
  <c r="W256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U250" i="6"/>
  <c r="U251" i="6"/>
  <c r="U252" i="6"/>
  <c r="U253" i="6"/>
  <c r="U254" i="6"/>
  <c r="V254" i="6"/>
  <c r="U248" i="6"/>
  <c r="U249" i="6"/>
  <c r="V249" i="6"/>
  <c r="U245" i="6"/>
  <c r="U246" i="6"/>
  <c r="U247" i="6"/>
  <c r="V247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U239" i="6"/>
  <c r="U240" i="6"/>
  <c r="U241" i="6"/>
  <c r="U242" i="6"/>
  <c r="U243" i="6"/>
  <c r="V243" i="6"/>
  <c r="U237" i="6"/>
  <c r="U238" i="6"/>
  <c r="V238" i="6"/>
  <c r="U234" i="6"/>
  <c r="U235" i="6"/>
  <c r="U236" i="6"/>
  <c r="V236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U228" i="6"/>
  <c r="U229" i="6"/>
  <c r="U230" i="6"/>
  <c r="U231" i="6"/>
  <c r="U232" i="6"/>
  <c r="V232" i="6"/>
  <c r="U226" i="6"/>
  <c r="U227" i="6"/>
  <c r="V227" i="6"/>
  <c r="U223" i="6"/>
  <c r="U224" i="6"/>
  <c r="U225" i="6"/>
  <c r="V225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U217" i="6"/>
  <c r="U218" i="6"/>
  <c r="U219" i="6"/>
  <c r="U220" i="6"/>
  <c r="U221" i="6"/>
  <c r="V221" i="6"/>
  <c r="U215" i="6"/>
  <c r="U216" i="6"/>
  <c r="V216" i="6"/>
  <c r="U212" i="6"/>
  <c r="U213" i="6"/>
  <c r="U214" i="6"/>
  <c r="V214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U206" i="6"/>
  <c r="U207" i="6"/>
  <c r="U208" i="6"/>
  <c r="U209" i="6"/>
  <c r="U210" i="6"/>
  <c r="V210" i="6"/>
  <c r="U204" i="6"/>
  <c r="U205" i="6"/>
  <c r="V205" i="6"/>
  <c r="U201" i="6"/>
  <c r="U202" i="6"/>
  <c r="U203" i="6"/>
  <c r="V203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U195" i="6"/>
  <c r="U196" i="6"/>
  <c r="U197" i="6"/>
  <c r="U198" i="6"/>
  <c r="U199" i="6"/>
  <c r="V199" i="6"/>
  <c r="U193" i="6"/>
  <c r="U194" i="6"/>
  <c r="V194" i="6"/>
  <c r="U190" i="6"/>
  <c r="U191" i="6"/>
  <c r="U192" i="6"/>
  <c r="V192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U184" i="6"/>
  <c r="U185" i="6"/>
  <c r="U186" i="6"/>
  <c r="U187" i="6"/>
  <c r="U188" i="6"/>
  <c r="V188" i="6"/>
  <c r="U182" i="6"/>
  <c r="U183" i="6"/>
  <c r="V183" i="6"/>
  <c r="U179" i="6"/>
  <c r="U180" i="6"/>
  <c r="U181" i="6"/>
  <c r="V181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U173" i="6"/>
  <c r="U174" i="6"/>
  <c r="U175" i="6"/>
  <c r="U176" i="6"/>
  <c r="U177" i="6"/>
  <c r="V177" i="6"/>
  <c r="U171" i="6"/>
  <c r="U172" i="6"/>
  <c r="V172" i="6"/>
  <c r="U168" i="6"/>
  <c r="U169" i="6"/>
  <c r="U170" i="6"/>
  <c r="V170" i="6"/>
  <c r="U157" i="6"/>
  <c r="U158" i="6"/>
  <c r="U159" i="6"/>
  <c r="U160" i="6"/>
  <c r="U161" i="6"/>
  <c r="U162" i="6"/>
  <c r="U163" i="6"/>
  <c r="U164" i="6"/>
  <c r="U165" i="6"/>
  <c r="U166" i="6"/>
  <c r="U167" i="6"/>
  <c r="T167" i="6"/>
  <c r="S167" i="6"/>
  <c r="R167" i="6"/>
  <c r="Q167" i="6"/>
  <c r="P167" i="6"/>
  <c r="O167" i="6"/>
  <c r="N167" i="6"/>
  <c r="M167" i="6"/>
  <c r="L167" i="6"/>
  <c r="K167" i="6"/>
  <c r="J167" i="6"/>
  <c r="I167" i="6"/>
  <c r="H167" i="6"/>
  <c r="G167" i="6"/>
  <c r="F167" i="6"/>
  <c r="E167" i="6"/>
  <c r="D167" i="6"/>
  <c r="C167" i="6"/>
  <c r="V166" i="6"/>
  <c r="V161" i="6"/>
  <c r="V159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U151" i="6"/>
  <c r="U152" i="6"/>
  <c r="U153" i="6"/>
  <c r="U154" i="6"/>
  <c r="U155" i="6"/>
  <c r="V155" i="6"/>
  <c r="U149" i="6"/>
  <c r="U150" i="6"/>
  <c r="V150" i="6"/>
  <c r="U146" i="6"/>
  <c r="U147" i="6"/>
  <c r="U148" i="6"/>
  <c r="V148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U140" i="6"/>
  <c r="U141" i="6"/>
  <c r="U142" i="6"/>
  <c r="U143" i="6"/>
  <c r="U144" i="6"/>
  <c r="V144" i="6"/>
  <c r="U138" i="6"/>
  <c r="U139" i="6"/>
  <c r="V139" i="6"/>
  <c r="U135" i="6"/>
  <c r="U136" i="6"/>
  <c r="U137" i="6"/>
  <c r="V137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U129" i="6"/>
  <c r="U130" i="6"/>
  <c r="U131" i="6"/>
  <c r="U132" i="6"/>
  <c r="U133" i="6"/>
  <c r="V133" i="6"/>
  <c r="U127" i="6"/>
  <c r="U128" i="6"/>
  <c r="V128" i="6"/>
  <c r="U124" i="6"/>
  <c r="U125" i="6"/>
  <c r="U126" i="6"/>
  <c r="V126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U118" i="6"/>
  <c r="U119" i="6"/>
  <c r="U120" i="6"/>
  <c r="U121" i="6"/>
  <c r="U122" i="6"/>
  <c r="V122" i="6"/>
  <c r="U116" i="6"/>
  <c r="U117" i="6"/>
  <c r="V117" i="6"/>
  <c r="U113" i="6"/>
  <c r="U114" i="6"/>
  <c r="U115" i="6"/>
  <c r="V115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U107" i="6"/>
  <c r="U108" i="6"/>
  <c r="U109" i="6"/>
  <c r="U110" i="6"/>
  <c r="U111" i="6"/>
  <c r="V111" i="6"/>
  <c r="U105" i="6"/>
  <c r="U106" i="6"/>
  <c r="V106" i="6"/>
  <c r="U102" i="6"/>
  <c r="U103" i="6"/>
  <c r="U104" i="6"/>
  <c r="V104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U96" i="6"/>
  <c r="U97" i="6"/>
  <c r="U98" i="6"/>
  <c r="U99" i="6"/>
  <c r="U100" i="6"/>
  <c r="V100" i="6"/>
  <c r="U94" i="6"/>
  <c r="U95" i="6"/>
  <c r="V95" i="6"/>
  <c r="U91" i="6"/>
  <c r="U92" i="6"/>
  <c r="U93" i="6"/>
  <c r="V93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U85" i="6"/>
  <c r="U86" i="6"/>
  <c r="U87" i="6"/>
  <c r="U88" i="6"/>
  <c r="U89" i="6"/>
  <c r="V89" i="6"/>
  <c r="U83" i="6"/>
  <c r="U84" i="6"/>
  <c r="V84" i="6"/>
  <c r="U80" i="6"/>
  <c r="U81" i="6"/>
  <c r="U82" i="6"/>
  <c r="V82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U74" i="6"/>
  <c r="U75" i="6"/>
  <c r="U76" i="6"/>
  <c r="U77" i="6"/>
  <c r="U78" i="6"/>
  <c r="V78" i="6"/>
  <c r="U72" i="6"/>
  <c r="U73" i="6"/>
  <c r="V73" i="6"/>
  <c r="U69" i="6"/>
  <c r="U70" i="6"/>
  <c r="U71" i="6"/>
  <c r="V71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U63" i="6"/>
  <c r="U64" i="6"/>
  <c r="U65" i="6"/>
  <c r="U66" i="6"/>
  <c r="U67" i="6"/>
  <c r="V67" i="6"/>
  <c r="U61" i="6"/>
  <c r="U62" i="6"/>
  <c r="V62" i="6"/>
  <c r="U58" i="6"/>
  <c r="U59" i="6"/>
  <c r="U60" i="6"/>
  <c r="V60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U52" i="6"/>
  <c r="U53" i="6"/>
  <c r="U54" i="6"/>
  <c r="U55" i="6"/>
  <c r="U56" i="6"/>
  <c r="V56" i="6"/>
  <c r="U50" i="6"/>
  <c r="U51" i="6"/>
  <c r="V51" i="6"/>
  <c r="U47" i="6"/>
  <c r="U48" i="6"/>
  <c r="U49" i="6"/>
  <c r="V49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U41" i="6"/>
  <c r="U42" i="6"/>
  <c r="U43" i="6"/>
  <c r="U44" i="6"/>
  <c r="U45" i="6"/>
  <c r="V45" i="6"/>
  <c r="U39" i="6"/>
  <c r="U40" i="6"/>
  <c r="V40" i="6"/>
  <c r="U36" i="6"/>
  <c r="U37" i="6"/>
  <c r="U38" i="6"/>
  <c r="V38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U30" i="6"/>
  <c r="U31" i="6"/>
  <c r="U32" i="6"/>
  <c r="U33" i="6"/>
  <c r="U34" i="6"/>
  <c r="V34" i="6"/>
  <c r="W30" i="6"/>
  <c r="W31" i="6"/>
  <c r="U28" i="6"/>
  <c r="U29" i="6"/>
  <c r="V29" i="6"/>
  <c r="U25" i="6"/>
  <c r="U26" i="6"/>
  <c r="U27" i="6"/>
  <c r="V27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U19" i="6"/>
  <c r="U20" i="6"/>
  <c r="U21" i="6"/>
  <c r="U22" i="6"/>
  <c r="U23" i="6"/>
  <c r="V23" i="6"/>
  <c r="U17" i="6"/>
  <c r="U18" i="6"/>
  <c r="V18" i="6"/>
  <c r="U14" i="6"/>
  <c r="U15" i="6"/>
  <c r="U16" i="6"/>
  <c r="V16" i="6"/>
  <c r="Z3" i="6"/>
  <c r="Z4" i="6"/>
  <c r="Z5" i="6"/>
  <c r="Z6" i="6"/>
  <c r="Z7" i="6"/>
  <c r="Z8" i="6"/>
  <c r="Z9" i="6"/>
  <c r="Z10" i="6"/>
  <c r="Z11" i="6"/>
  <c r="Z12" i="6"/>
  <c r="Z13" i="6"/>
  <c r="AA3" i="6"/>
  <c r="AA4" i="6"/>
  <c r="AA5" i="6"/>
  <c r="AA6" i="6"/>
  <c r="AA7" i="6"/>
  <c r="AA8" i="6"/>
  <c r="AA9" i="6"/>
  <c r="AA10" i="6"/>
  <c r="AA11" i="6"/>
  <c r="AA12" i="6"/>
  <c r="AA13" i="6"/>
  <c r="AB3" i="6"/>
  <c r="AB4" i="6"/>
  <c r="AB5" i="6"/>
  <c r="AB6" i="6"/>
  <c r="AB7" i="6"/>
  <c r="AB8" i="6"/>
  <c r="AB9" i="6"/>
  <c r="AB10" i="6"/>
  <c r="AB11" i="6"/>
  <c r="AB12" i="6"/>
  <c r="AB13" i="6"/>
  <c r="AF13" i="6"/>
  <c r="AG13" i="6"/>
  <c r="U3" i="6"/>
  <c r="Y3" i="6"/>
  <c r="U4" i="6"/>
  <c r="Y4" i="6"/>
  <c r="U5" i="6"/>
  <c r="Y5" i="6"/>
  <c r="U6" i="6"/>
  <c r="Y6" i="6"/>
  <c r="U7" i="6"/>
  <c r="Y7" i="6"/>
  <c r="U8" i="6"/>
  <c r="Y8" i="6"/>
  <c r="U9" i="6"/>
  <c r="Y9" i="6"/>
  <c r="U10" i="6"/>
  <c r="Y10" i="6"/>
  <c r="U11" i="6"/>
  <c r="Y11" i="6"/>
  <c r="U12" i="6"/>
  <c r="Y12" i="6"/>
  <c r="Y13" i="6"/>
  <c r="AD13" i="6"/>
  <c r="AE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AF12" i="6"/>
  <c r="AG12" i="6"/>
  <c r="AD12" i="6"/>
  <c r="AE12" i="6"/>
  <c r="V12" i="6"/>
  <c r="AF11" i="6"/>
  <c r="AG11" i="6"/>
  <c r="AD11" i="6"/>
  <c r="AE11" i="6"/>
  <c r="AF10" i="6"/>
  <c r="AG10" i="6"/>
  <c r="AD10" i="6"/>
  <c r="AE10" i="6"/>
  <c r="AF9" i="6"/>
  <c r="AG9" i="6"/>
  <c r="AD9" i="6"/>
  <c r="AE9" i="6"/>
  <c r="AF8" i="6"/>
  <c r="AG8" i="6"/>
  <c r="AD8" i="6"/>
  <c r="AE8" i="6"/>
  <c r="AF7" i="6"/>
  <c r="AG7" i="6"/>
  <c r="AD7" i="6"/>
  <c r="AE7" i="6"/>
  <c r="V7" i="6"/>
  <c r="AF6" i="6"/>
  <c r="AG6" i="6"/>
  <c r="AD6" i="6"/>
  <c r="AE6" i="6"/>
  <c r="AF5" i="6"/>
  <c r="AG5" i="6"/>
  <c r="AD5" i="6"/>
  <c r="AE5" i="6"/>
  <c r="V5" i="6"/>
  <c r="AF4" i="6"/>
  <c r="AG4" i="6"/>
  <c r="AD4" i="6"/>
  <c r="AE4" i="6"/>
  <c r="AF3" i="6"/>
  <c r="AG3" i="6"/>
  <c r="AD3" i="6"/>
  <c r="AE3" i="6"/>
  <c r="C343" i="5"/>
  <c r="D343" i="5"/>
  <c r="E343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R343" i="5"/>
  <c r="S343" i="5"/>
  <c r="T343" i="5"/>
  <c r="U343" i="5"/>
  <c r="U338" i="5"/>
  <c r="U339" i="5"/>
  <c r="U340" i="5"/>
  <c r="U341" i="5"/>
  <c r="U342" i="5"/>
  <c r="V342" i="5"/>
  <c r="U336" i="5"/>
  <c r="U337" i="5"/>
  <c r="V337" i="5"/>
  <c r="U333" i="5"/>
  <c r="U334" i="5"/>
  <c r="U335" i="5"/>
  <c r="V335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R332" i="5"/>
  <c r="S332" i="5"/>
  <c r="T332" i="5"/>
  <c r="U332" i="5"/>
  <c r="U327" i="5"/>
  <c r="U328" i="5"/>
  <c r="U329" i="5"/>
  <c r="U330" i="5"/>
  <c r="U331" i="5"/>
  <c r="V331" i="5"/>
  <c r="U325" i="5"/>
  <c r="U326" i="5"/>
  <c r="V326" i="5"/>
  <c r="U322" i="5"/>
  <c r="U323" i="5"/>
  <c r="U324" i="5"/>
  <c r="V324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R321" i="5"/>
  <c r="S321" i="5"/>
  <c r="T321" i="5"/>
  <c r="U321" i="5"/>
  <c r="U316" i="5"/>
  <c r="U317" i="5"/>
  <c r="U318" i="5"/>
  <c r="U319" i="5"/>
  <c r="U320" i="5"/>
  <c r="V320" i="5"/>
  <c r="U314" i="5"/>
  <c r="U315" i="5"/>
  <c r="V315" i="5"/>
  <c r="U311" i="5"/>
  <c r="U312" i="5"/>
  <c r="U313" i="5"/>
  <c r="V313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U305" i="5"/>
  <c r="U306" i="5"/>
  <c r="U307" i="5"/>
  <c r="U308" i="5"/>
  <c r="U309" i="5"/>
  <c r="V309" i="5"/>
  <c r="U303" i="5"/>
  <c r="U304" i="5"/>
  <c r="V304" i="5"/>
  <c r="U300" i="5"/>
  <c r="U301" i="5"/>
  <c r="U302" i="5"/>
  <c r="V302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U294" i="5"/>
  <c r="U295" i="5"/>
  <c r="U296" i="5"/>
  <c r="U297" i="5"/>
  <c r="U298" i="5"/>
  <c r="V298" i="5"/>
  <c r="U292" i="5"/>
  <c r="U293" i="5"/>
  <c r="V293" i="5"/>
  <c r="U289" i="5"/>
  <c r="U290" i="5"/>
  <c r="U291" i="5"/>
  <c r="V291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7" i="5"/>
  <c r="V282" i="5"/>
  <c r="V280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U272" i="5"/>
  <c r="U273" i="5"/>
  <c r="U274" i="5"/>
  <c r="U275" i="5"/>
  <c r="U276" i="5"/>
  <c r="V276" i="5"/>
  <c r="U270" i="5"/>
  <c r="U271" i="5"/>
  <c r="V271" i="5"/>
  <c r="U267" i="5"/>
  <c r="U268" i="5"/>
  <c r="U269" i="5"/>
  <c r="V269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U261" i="5"/>
  <c r="U262" i="5"/>
  <c r="U263" i="5"/>
  <c r="U264" i="5"/>
  <c r="U265" i="5"/>
  <c r="V265" i="5"/>
  <c r="U259" i="5"/>
  <c r="U260" i="5"/>
  <c r="V260" i="5"/>
  <c r="U256" i="5"/>
  <c r="U257" i="5"/>
  <c r="U258" i="5"/>
  <c r="V258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U250" i="5"/>
  <c r="U251" i="5"/>
  <c r="U252" i="5"/>
  <c r="U253" i="5"/>
  <c r="U254" i="5"/>
  <c r="V254" i="5"/>
  <c r="U248" i="5"/>
  <c r="U249" i="5"/>
  <c r="V249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X247" i="5"/>
  <c r="U245" i="5"/>
  <c r="U246" i="5"/>
  <c r="U247" i="5"/>
  <c r="V247" i="5"/>
  <c r="U239" i="5"/>
  <c r="U240" i="5"/>
  <c r="U241" i="5"/>
  <c r="U242" i="5"/>
  <c r="U243" i="5"/>
  <c r="V243" i="5"/>
  <c r="U237" i="5"/>
  <c r="U238" i="5"/>
  <c r="V238" i="5"/>
  <c r="V236" i="5"/>
  <c r="U236" i="5"/>
  <c r="V235" i="5"/>
  <c r="U235" i="5"/>
  <c r="V234" i="5"/>
  <c r="U234" i="5"/>
  <c r="U228" i="5"/>
  <c r="U229" i="5"/>
  <c r="U230" i="5"/>
  <c r="U231" i="5"/>
  <c r="U232" i="5"/>
  <c r="V232" i="5"/>
  <c r="U226" i="5"/>
  <c r="U227" i="5"/>
  <c r="V227" i="5"/>
  <c r="U223" i="5"/>
  <c r="U224" i="5"/>
  <c r="U225" i="5"/>
  <c r="V225" i="5"/>
  <c r="U217" i="5"/>
  <c r="U218" i="5"/>
  <c r="U219" i="5"/>
  <c r="U220" i="5"/>
  <c r="U221" i="5"/>
  <c r="V221" i="5"/>
  <c r="U215" i="5"/>
  <c r="U216" i="5"/>
  <c r="V216" i="5"/>
  <c r="U212" i="5"/>
  <c r="U213" i="5"/>
  <c r="U214" i="5"/>
  <c r="V214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U206" i="5"/>
  <c r="U207" i="5"/>
  <c r="U208" i="5"/>
  <c r="U209" i="5"/>
  <c r="U210" i="5"/>
  <c r="V210" i="5"/>
  <c r="U204" i="5"/>
  <c r="U205" i="5"/>
  <c r="V205" i="5"/>
  <c r="U201" i="5"/>
  <c r="U202" i="5"/>
  <c r="U203" i="5"/>
  <c r="V203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W200" i="5"/>
  <c r="W201" i="5"/>
  <c r="U195" i="5"/>
  <c r="U196" i="5"/>
  <c r="U197" i="5"/>
  <c r="U198" i="5"/>
  <c r="U199" i="5"/>
  <c r="V199" i="5"/>
  <c r="U193" i="5"/>
  <c r="U194" i="5"/>
  <c r="V194" i="5"/>
  <c r="U190" i="5"/>
  <c r="U191" i="5"/>
  <c r="U192" i="5"/>
  <c r="V192" i="5"/>
  <c r="U184" i="5"/>
  <c r="U185" i="5"/>
  <c r="U186" i="5"/>
  <c r="U187" i="5"/>
  <c r="U188" i="5"/>
  <c r="V188" i="5"/>
  <c r="U182" i="5"/>
  <c r="U183" i="5"/>
  <c r="V183" i="5"/>
  <c r="U179" i="5"/>
  <c r="U180" i="5"/>
  <c r="U181" i="5"/>
  <c r="V181" i="5"/>
  <c r="U173" i="5"/>
  <c r="U174" i="5"/>
  <c r="U175" i="5"/>
  <c r="U176" i="5"/>
  <c r="U177" i="5"/>
  <c r="V177" i="5"/>
  <c r="U171" i="5"/>
  <c r="U172" i="5"/>
  <c r="V172" i="5"/>
  <c r="U168" i="5"/>
  <c r="U169" i="5"/>
  <c r="U170" i="5"/>
  <c r="V170" i="5"/>
  <c r="U162" i="5"/>
  <c r="U163" i="5"/>
  <c r="U164" i="5"/>
  <c r="U165" i="5"/>
  <c r="U166" i="5"/>
  <c r="V166" i="5"/>
  <c r="U160" i="5"/>
  <c r="U161" i="5"/>
  <c r="V161" i="5"/>
  <c r="U157" i="5"/>
  <c r="U158" i="5"/>
  <c r="U159" i="5"/>
  <c r="V159" i="5"/>
  <c r="U151" i="5"/>
  <c r="U152" i="5"/>
  <c r="U153" i="5"/>
  <c r="U154" i="5"/>
  <c r="U155" i="5"/>
  <c r="V155" i="5"/>
  <c r="U149" i="5"/>
  <c r="U150" i="5"/>
  <c r="V150" i="5"/>
  <c r="U146" i="5"/>
  <c r="U147" i="5"/>
  <c r="U148" i="5"/>
  <c r="V148" i="5"/>
  <c r="U140" i="5"/>
  <c r="U141" i="5"/>
  <c r="U142" i="5"/>
  <c r="U143" i="5"/>
  <c r="U144" i="5"/>
  <c r="V144" i="5"/>
  <c r="U138" i="5"/>
  <c r="U139" i="5"/>
  <c r="V139" i="5"/>
  <c r="U135" i="5"/>
  <c r="U136" i="5"/>
  <c r="U137" i="5"/>
  <c r="V137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U129" i="5"/>
  <c r="U130" i="5"/>
  <c r="U131" i="5"/>
  <c r="U132" i="5"/>
  <c r="U133" i="5"/>
  <c r="V133" i="5"/>
  <c r="U127" i="5"/>
  <c r="U128" i="5"/>
  <c r="V128" i="5"/>
  <c r="U124" i="5"/>
  <c r="U125" i="5"/>
  <c r="U126" i="5"/>
  <c r="V126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U118" i="5"/>
  <c r="U119" i="5"/>
  <c r="U120" i="5"/>
  <c r="U121" i="5"/>
  <c r="U122" i="5"/>
  <c r="V122" i="5"/>
  <c r="U116" i="5"/>
  <c r="U117" i="5"/>
  <c r="V117" i="5"/>
  <c r="U113" i="5"/>
  <c r="U114" i="5"/>
  <c r="U115" i="5"/>
  <c r="V115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U107" i="5"/>
  <c r="U108" i="5"/>
  <c r="U109" i="5"/>
  <c r="U110" i="5"/>
  <c r="U111" i="5"/>
  <c r="V111" i="5"/>
  <c r="U105" i="5"/>
  <c r="U106" i="5"/>
  <c r="V106" i="5"/>
  <c r="U102" i="5"/>
  <c r="U103" i="5"/>
  <c r="U104" i="5"/>
  <c r="V104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U96" i="5"/>
  <c r="U97" i="5"/>
  <c r="U98" i="5"/>
  <c r="U99" i="5"/>
  <c r="U100" i="5"/>
  <c r="V100" i="5"/>
  <c r="U94" i="5"/>
  <c r="U95" i="5"/>
  <c r="V95" i="5"/>
  <c r="U91" i="5"/>
  <c r="U92" i="5"/>
  <c r="U93" i="5"/>
  <c r="V93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U85" i="5"/>
  <c r="U86" i="5"/>
  <c r="U87" i="5"/>
  <c r="U88" i="5"/>
  <c r="U89" i="5"/>
  <c r="V89" i="5"/>
  <c r="U83" i="5"/>
  <c r="U84" i="5"/>
  <c r="V84" i="5"/>
  <c r="U80" i="5"/>
  <c r="U81" i="5"/>
  <c r="U82" i="5"/>
  <c r="V82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U74" i="5"/>
  <c r="U75" i="5"/>
  <c r="U76" i="5"/>
  <c r="U77" i="5"/>
  <c r="U78" i="5"/>
  <c r="V78" i="5"/>
  <c r="U72" i="5"/>
  <c r="U73" i="5"/>
  <c r="V73" i="5"/>
  <c r="U69" i="5"/>
  <c r="U70" i="5"/>
  <c r="U71" i="5"/>
  <c r="V71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U63" i="5"/>
  <c r="U64" i="5"/>
  <c r="U65" i="5"/>
  <c r="U66" i="5"/>
  <c r="U67" i="5"/>
  <c r="V67" i="5"/>
  <c r="U61" i="5"/>
  <c r="U62" i="5"/>
  <c r="V62" i="5"/>
  <c r="U58" i="5"/>
  <c r="U59" i="5"/>
  <c r="U60" i="5"/>
  <c r="V60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U52" i="5"/>
  <c r="U53" i="5"/>
  <c r="U54" i="5"/>
  <c r="U55" i="5"/>
  <c r="U56" i="5"/>
  <c r="V56" i="5"/>
  <c r="U50" i="5"/>
  <c r="U51" i="5"/>
  <c r="V51" i="5"/>
  <c r="U47" i="5"/>
  <c r="U48" i="5"/>
  <c r="U49" i="5"/>
  <c r="V49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U41" i="5"/>
  <c r="U42" i="5"/>
  <c r="U43" i="5"/>
  <c r="U44" i="5"/>
  <c r="U45" i="5"/>
  <c r="V45" i="5"/>
  <c r="U39" i="5"/>
  <c r="U40" i="5"/>
  <c r="V40" i="5"/>
  <c r="U36" i="5"/>
  <c r="U37" i="5"/>
  <c r="U38" i="5"/>
  <c r="V38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U30" i="5"/>
  <c r="U31" i="5"/>
  <c r="U32" i="5"/>
  <c r="U33" i="5"/>
  <c r="U34" i="5"/>
  <c r="V34" i="5"/>
  <c r="U28" i="5"/>
  <c r="U29" i="5"/>
  <c r="V29" i="5"/>
  <c r="U25" i="5"/>
  <c r="U26" i="5"/>
  <c r="U27" i="5"/>
  <c r="V27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U19" i="5"/>
  <c r="U20" i="5"/>
  <c r="U21" i="5"/>
  <c r="U22" i="5"/>
  <c r="U23" i="5"/>
  <c r="V23" i="5"/>
  <c r="U17" i="5"/>
  <c r="U18" i="5"/>
  <c r="V18" i="5"/>
  <c r="U14" i="5"/>
  <c r="U15" i="5"/>
  <c r="U16" i="5"/>
  <c r="V16" i="5"/>
  <c r="U3" i="5"/>
  <c r="Y3" i="5"/>
  <c r="U4" i="5"/>
  <c r="Y4" i="5"/>
  <c r="U5" i="5"/>
  <c r="Y5" i="5"/>
  <c r="U6" i="5"/>
  <c r="Y6" i="5"/>
  <c r="U7" i="5"/>
  <c r="Y7" i="5"/>
  <c r="U8" i="5"/>
  <c r="Y8" i="5"/>
  <c r="U9" i="5"/>
  <c r="Y9" i="5"/>
  <c r="U10" i="5"/>
  <c r="Y10" i="5"/>
  <c r="U11" i="5"/>
  <c r="Y11" i="5"/>
  <c r="U12" i="5"/>
  <c r="Y12" i="5"/>
  <c r="Y13" i="5"/>
  <c r="Z3" i="5"/>
  <c r="Z4" i="5"/>
  <c r="Z5" i="5"/>
  <c r="Z6" i="5"/>
  <c r="Z7" i="5"/>
  <c r="Z8" i="5"/>
  <c r="Z9" i="5"/>
  <c r="Z10" i="5"/>
  <c r="Z11" i="5"/>
  <c r="Z12" i="5"/>
  <c r="Z13" i="5"/>
  <c r="AA3" i="5"/>
  <c r="AA4" i="5"/>
  <c r="AA5" i="5"/>
  <c r="AA6" i="5"/>
  <c r="AA7" i="5"/>
  <c r="AA8" i="5"/>
  <c r="AA9" i="5"/>
  <c r="AA10" i="5"/>
  <c r="AA11" i="5"/>
  <c r="AA12" i="5"/>
  <c r="AA13" i="5"/>
  <c r="AB3" i="5"/>
  <c r="AB4" i="5"/>
  <c r="AB5" i="5"/>
  <c r="AB6" i="5"/>
  <c r="AB7" i="5"/>
  <c r="AB8" i="5"/>
  <c r="AB9" i="5"/>
  <c r="AB10" i="5"/>
  <c r="AB11" i="5"/>
  <c r="AB12" i="5"/>
  <c r="AB13" i="5"/>
  <c r="AC3" i="5"/>
  <c r="AC4" i="5"/>
  <c r="AC5" i="5"/>
  <c r="AC6" i="5"/>
  <c r="AC7" i="5"/>
  <c r="AC8" i="5"/>
  <c r="AC9" i="5"/>
  <c r="AC10" i="5"/>
  <c r="AC11" i="5"/>
  <c r="AC12" i="5"/>
  <c r="AC13" i="5"/>
  <c r="AD13" i="5"/>
  <c r="AE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AD12" i="5"/>
  <c r="AE12" i="5"/>
  <c r="V12" i="5"/>
  <c r="AD11" i="5"/>
  <c r="AE11" i="5"/>
  <c r="AD10" i="5"/>
  <c r="AE10" i="5"/>
  <c r="AD9" i="5"/>
  <c r="AE9" i="5"/>
  <c r="AD8" i="5"/>
  <c r="AE8" i="5"/>
  <c r="AD7" i="5"/>
  <c r="AE7" i="5"/>
  <c r="V7" i="5"/>
  <c r="AD6" i="5"/>
  <c r="AE6" i="5"/>
  <c r="AD5" i="5"/>
  <c r="AE5" i="5"/>
  <c r="V5" i="5"/>
  <c r="AD4" i="5"/>
  <c r="AE4" i="5"/>
  <c r="AD3" i="5"/>
  <c r="AE3" i="5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U327" i="4"/>
  <c r="U328" i="4"/>
  <c r="U329" i="4"/>
  <c r="U330" i="4"/>
  <c r="U331" i="4"/>
  <c r="V331" i="4"/>
  <c r="U325" i="4"/>
  <c r="U326" i="4"/>
  <c r="V326" i="4"/>
  <c r="U322" i="4"/>
  <c r="U323" i="4"/>
  <c r="U324" i="4"/>
  <c r="V324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U316" i="4"/>
  <c r="U317" i="4"/>
  <c r="U318" i="4"/>
  <c r="U319" i="4"/>
  <c r="U320" i="4"/>
  <c r="V320" i="4"/>
  <c r="U314" i="4"/>
  <c r="U315" i="4"/>
  <c r="V315" i="4"/>
  <c r="U311" i="4"/>
  <c r="U312" i="4"/>
  <c r="U313" i="4"/>
  <c r="V313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U305" i="4"/>
  <c r="U306" i="4"/>
  <c r="U307" i="4"/>
  <c r="U308" i="4"/>
  <c r="U309" i="4"/>
  <c r="V309" i="4"/>
  <c r="U303" i="4"/>
  <c r="U304" i="4"/>
  <c r="V304" i="4"/>
  <c r="U300" i="4"/>
  <c r="U301" i="4"/>
  <c r="U302" i="4"/>
  <c r="V302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U294" i="4"/>
  <c r="U295" i="4"/>
  <c r="U296" i="4"/>
  <c r="U297" i="4"/>
  <c r="U298" i="4"/>
  <c r="V298" i="4"/>
  <c r="U292" i="4"/>
  <c r="U293" i="4"/>
  <c r="V293" i="4"/>
  <c r="U289" i="4"/>
  <c r="U290" i="4"/>
  <c r="U291" i="4"/>
  <c r="V291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U283" i="4"/>
  <c r="U284" i="4"/>
  <c r="U285" i="4"/>
  <c r="U286" i="4"/>
  <c r="U287" i="4"/>
  <c r="V287" i="4"/>
  <c r="U281" i="4"/>
  <c r="U282" i="4"/>
  <c r="V282" i="4"/>
  <c r="U278" i="4"/>
  <c r="U279" i="4"/>
  <c r="U280" i="4"/>
  <c r="V280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U272" i="4"/>
  <c r="U273" i="4"/>
  <c r="U274" i="4"/>
  <c r="U275" i="4"/>
  <c r="U276" i="4"/>
  <c r="V276" i="4"/>
  <c r="U270" i="4"/>
  <c r="U271" i="4"/>
  <c r="V271" i="4"/>
  <c r="U267" i="4"/>
  <c r="U268" i="4"/>
  <c r="U269" i="4"/>
  <c r="V269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U261" i="4"/>
  <c r="U262" i="4"/>
  <c r="U263" i="4"/>
  <c r="U264" i="4"/>
  <c r="U265" i="4"/>
  <c r="V265" i="4"/>
  <c r="U259" i="4"/>
  <c r="U260" i="4"/>
  <c r="V260" i="4"/>
  <c r="U256" i="4"/>
  <c r="U257" i="4"/>
  <c r="U258" i="4"/>
  <c r="V258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U250" i="4"/>
  <c r="U251" i="4"/>
  <c r="U252" i="4"/>
  <c r="U253" i="4"/>
  <c r="U254" i="4"/>
  <c r="V254" i="4"/>
  <c r="U248" i="4"/>
  <c r="U249" i="4"/>
  <c r="V249" i="4"/>
  <c r="U245" i="4"/>
  <c r="U246" i="4"/>
  <c r="U247" i="4"/>
  <c r="V247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U239" i="4"/>
  <c r="U240" i="4"/>
  <c r="U241" i="4"/>
  <c r="U242" i="4"/>
  <c r="U243" i="4"/>
  <c r="V243" i="4"/>
  <c r="U237" i="4"/>
  <c r="U238" i="4"/>
  <c r="V238" i="4"/>
  <c r="U234" i="4"/>
  <c r="U235" i="4"/>
  <c r="U236" i="4"/>
  <c r="V236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U228" i="4"/>
  <c r="U229" i="4"/>
  <c r="U230" i="4"/>
  <c r="U231" i="4"/>
  <c r="U232" i="4"/>
  <c r="V232" i="4"/>
  <c r="U226" i="4"/>
  <c r="U227" i="4"/>
  <c r="V227" i="4"/>
  <c r="U223" i="4"/>
  <c r="U224" i="4"/>
  <c r="U225" i="4"/>
  <c r="V225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U217" i="4"/>
  <c r="U218" i="4"/>
  <c r="U219" i="4"/>
  <c r="U220" i="4"/>
  <c r="U221" i="4"/>
  <c r="V221" i="4"/>
  <c r="U215" i="4"/>
  <c r="U216" i="4"/>
  <c r="V216" i="4"/>
  <c r="U212" i="4"/>
  <c r="U213" i="4"/>
  <c r="U214" i="4"/>
  <c r="V214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U206" i="4"/>
  <c r="U207" i="4"/>
  <c r="U208" i="4"/>
  <c r="U209" i="4"/>
  <c r="U210" i="4"/>
  <c r="V210" i="4"/>
  <c r="U204" i="4"/>
  <c r="U205" i="4"/>
  <c r="V205" i="4"/>
  <c r="U201" i="4"/>
  <c r="U202" i="4"/>
  <c r="U203" i="4"/>
  <c r="V203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U195" i="4"/>
  <c r="U196" i="4"/>
  <c r="U197" i="4"/>
  <c r="U198" i="4"/>
  <c r="U199" i="4"/>
  <c r="V199" i="4"/>
  <c r="U193" i="4"/>
  <c r="U194" i="4"/>
  <c r="V194" i="4"/>
  <c r="U190" i="4"/>
  <c r="U191" i="4"/>
  <c r="U192" i="4"/>
  <c r="V192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U184" i="4"/>
  <c r="U185" i="4"/>
  <c r="U186" i="4"/>
  <c r="U187" i="4"/>
  <c r="U188" i="4"/>
  <c r="V188" i="4"/>
  <c r="U182" i="4"/>
  <c r="U183" i="4"/>
  <c r="V183" i="4"/>
  <c r="U179" i="4"/>
  <c r="U180" i="4"/>
  <c r="U181" i="4"/>
  <c r="V181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U173" i="4"/>
  <c r="U174" i="4"/>
  <c r="U175" i="4"/>
  <c r="U176" i="4"/>
  <c r="U177" i="4"/>
  <c r="V177" i="4"/>
  <c r="U171" i="4"/>
  <c r="U172" i="4"/>
  <c r="V172" i="4"/>
  <c r="U168" i="4"/>
  <c r="U169" i="4"/>
  <c r="U170" i="4"/>
  <c r="V170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U162" i="4"/>
  <c r="U163" i="4"/>
  <c r="U164" i="4"/>
  <c r="U165" i="4"/>
  <c r="U166" i="4"/>
  <c r="V166" i="4"/>
  <c r="U160" i="4"/>
  <c r="U161" i="4"/>
  <c r="V161" i="4"/>
  <c r="U157" i="4"/>
  <c r="U158" i="4"/>
  <c r="U159" i="4"/>
  <c r="V159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U151" i="4"/>
  <c r="U152" i="4"/>
  <c r="U153" i="4"/>
  <c r="U154" i="4"/>
  <c r="U155" i="4"/>
  <c r="V155" i="4"/>
  <c r="U149" i="4"/>
  <c r="U150" i="4"/>
  <c r="V150" i="4"/>
  <c r="U146" i="4"/>
  <c r="U147" i="4"/>
  <c r="U148" i="4"/>
  <c r="V148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U140" i="4"/>
  <c r="U141" i="4"/>
  <c r="U142" i="4"/>
  <c r="U143" i="4"/>
  <c r="U144" i="4"/>
  <c r="V144" i="4"/>
  <c r="U138" i="4"/>
  <c r="U139" i="4"/>
  <c r="V139" i="4"/>
  <c r="U135" i="4"/>
  <c r="U136" i="4"/>
  <c r="U137" i="4"/>
  <c r="V137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U129" i="4"/>
  <c r="U130" i="4"/>
  <c r="U131" i="4"/>
  <c r="U132" i="4"/>
  <c r="U133" i="4"/>
  <c r="V133" i="4"/>
  <c r="U127" i="4"/>
  <c r="U128" i="4"/>
  <c r="V128" i="4"/>
  <c r="U124" i="4"/>
  <c r="U125" i="4"/>
  <c r="U126" i="4"/>
  <c r="V126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U118" i="4"/>
  <c r="U119" i="4"/>
  <c r="U120" i="4"/>
  <c r="U121" i="4"/>
  <c r="U122" i="4"/>
  <c r="V122" i="4"/>
  <c r="U116" i="4"/>
  <c r="U117" i="4"/>
  <c r="V117" i="4"/>
  <c r="U113" i="4"/>
  <c r="U114" i="4"/>
  <c r="U115" i="4"/>
  <c r="V115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U107" i="4"/>
  <c r="U108" i="4"/>
  <c r="U109" i="4"/>
  <c r="U110" i="4"/>
  <c r="U111" i="4"/>
  <c r="V111" i="4"/>
  <c r="U105" i="4"/>
  <c r="U106" i="4"/>
  <c r="V106" i="4"/>
  <c r="U102" i="4"/>
  <c r="U103" i="4"/>
  <c r="U104" i="4"/>
  <c r="V104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U96" i="4"/>
  <c r="U97" i="4"/>
  <c r="U98" i="4"/>
  <c r="U99" i="4"/>
  <c r="U100" i="4"/>
  <c r="V100" i="4"/>
  <c r="U94" i="4"/>
  <c r="U95" i="4"/>
  <c r="V95" i="4"/>
  <c r="U91" i="4"/>
  <c r="U92" i="4"/>
  <c r="U93" i="4"/>
  <c r="V93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U85" i="4"/>
  <c r="U86" i="4"/>
  <c r="U87" i="4"/>
  <c r="U88" i="4"/>
  <c r="U89" i="4"/>
  <c r="V89" i="4"/>
  <c r="U83" i="4"/>
  <c r="U84" i="4"/>
  <c r="V84" i="4"/>
  <c r="U80" i="4"/>
  <c r="U81" i="4"/>
  <c r="U82" i="4"/>
  <c r="V82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U74" i="4"/>
  <c r="U75" i="4"/>
  <c r="U76" i="4"/>
  <c r="U77" i="4"/>
  <c r="U78" i="4"/>
  <c r="V78" i="4"/>
  <c r="U72" i="4"/>
  <c r="U73" i="4"/>
  <c r="V73" i="4"/>
  <c r="U69" i="4"/>
  <c r="U70" i="4"/>
  <c r="U71" i="4"/>
  <c r="V71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U63" i="4"/>
  <c r="U64" i="4"/>
  <c r="U65" i="4"/>
  <c r="U66" i="4"/>
  <c r="U67" i="4"/>
  <c r="V67" i="4"/>
  <c r="U61" i="4"/>
  <c r="U62" i="4"/>
  <c r="V62" i="4"/>
  <c r="U58" i="4"/>
  <c r="U59" i="4"/>
  <c r="U60" i="4"/>
  <c r="V60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U52" i="4"/>
  <c r="U53" i="4"/>
  <c r="U54" i="4"/>
  <c r="U55" i="4"/>
  <c r="U56" i="4"/>
  <c r="V56" i="4"/>
  <c r="U12" i="4"/>
  <c r="AB21" i="4"/>
  <c r="U23" i="4"/>
  <c r="AB22" i="4"/>
  <c r="U34" i="4"/>
  <c r="AB23" i="4"/>
  <c r="U45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U50" i="4"/>
  <c r="U51" i="4"/>
  <c r="V51" i="4"/>
  <c r="AA50" i="4"/>
  <c r="Z50" i="4"/>
  <c r="AA49" i="4"/>
  <c r="Z49" i="4"/>
  <c r="U47" i="4"/>
  <c r="U48" i="4"/>
  <c r="U49" i="4"/>
  <c r="V49" i="4"/>
  <c r="AA48" i="4"/>
  <c r="Z48" i="4"/>
  <c r="AA47" i="4"/>
  <c r="Z47" i="4"/>
  <c r="AA46" i="4"/>
  <c r="Z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AA45" i="4"/>
  <c r="Z45" i="4"/>
  <c r="U41" i="4"/>
  <c r="U42" i="4"/>
  <c r="U43" i="4"/>
  <c r="U44" i="4"/>
  <c r="V45" i="4"/>
  <c r="AA44" i="4"/>
  <c r="Z44" i="4"/>
  <c r="AA43" i="4"/>
  <c r="Z43" i="4"/>
  <c r="AA42" i="4"/>
  <c r="Z42" i="4"/>
  <c r="AA41" i="4"/>
  <c r="Z41" i="4"/>
  <c r="AA40" i="4"/>
  <c r="Z40" i="4"/>
  <c r="U39" i="4"/>
  <c r="U40" i="4"/>
  <c r="V40" i="4"/>
  <c r="AA39" i="4"/>
  <c r="Z39" i="4"/>
  <c r="AA38" i="4"/>
  <c r="Z38" i="4"/>
  <c r="U36" i="4"/>
  <c r="U37" i="4"/>
  <c r="U38" i="4"/>
  <c r="V38" i="4"/>
  <c r="AA37" i="4"/>
  <c r="Z37" i="4"/>
  <c r="AA36" i="4"/>
  <c r="Z36" i="4"/>
  <c r="AA35" i="4"/>
  <c r="Z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AA34" i="4"/>
  <c r="Z34" i="4"/>
  <c r="U30" i="4"/>
  <c r="U31" i="4"/>
  <c r="U32" i="4"/>
  <c r="U33" i="4"/>
  <c r="V34" i="4"/>
  <c r="AA33" i="4"/>
  <c r="Z33" i="4"/>
  <c r="AA32" i="4"/>
  <c r="Z32" i="4"/>
  <c r="AA31" i="4"/>
  <c r="Z31" i="4"/>
  <c r="AA30" i="4"/>
  <c r="Z30" i="4"/>
  <c r="AA29" i="4"/>
  <c r="Z29" i="4"/>
  <c r="U28" i="4"/>
  <c r="U29" i="4"/>
  <c r="V29" i="4"/>
  <c r="AA28" i="4"/>
  <c r="Z28" i="4"/>
  <c r="AA27" i="4"/>
  <c r="Z27" i="4"/>
  <c r="U25" i="4"/>
  <c r="U26" i="4"/>
  <c r="U27" i="4"/>
  <c r="V27" i="4"/>
  <c r="AA26" i="4"/>
  <c r="Z26" i="4"/>
  <c r="AA25" i="4"/>
  <c r="Z25" i="4"/>
  <c r="AA24" i="4"/>
  <c r="Z24" i="4"/>
  <c r="X24" i="4"/>
  <c r="C17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AA23" i="4"/>
  <c r="Z23" i="4"/>
  <c r="U19" i="4"/>
  <c r="U20" i="4"/>
  <c r="U21" i="4"/>
  <c r="U22" i="4"/>
  <c r="V23" i="4"/>
  <c r="AA22" i="4"/>
  <c r="Z22" i="4"/>
  <c r="U11" i="4"/>
  <c r="AA21" i="4"/>
  <c r="U10" i="4"/>
  <c r="Z21" i="4"/>
  <c r="U17" i="4"/>
  <c r="U18" i="4"/>
  <c r="V18" i="4"/>
  <c r="U14" i="4"/>
  <c r="U15" i="4"/>
  <c r="U16" i="4"/>
  <c r="V16" i="4"/>
  <c r="U3" i="4"/>
  <c r="Y3" i="4"/>
  <c r="U4" i="4"/>
  <c r="Y4" i="4"/>
  <c r="U5" i="4"/>
  <c r="Y5" i="4"/>
  <c r="U6" i="4"/>
  <c r="Y6" i="4"/>
  <c r="U7" i="4"/>
  <c r="Y7" i="4"/>
  <c r="U8" i="4"/>
  <c r="Y8" i="4"/>
  <c r="U9" i="4"/>
  <c r="Y9" i="4"/>
  <c r="Y10" i="4"/>
  <c r="Y11" i="4"/>
  <c r="Y12" i="4"/>
  <c r="Y13" i="4"/>
  <c r="Z3" i="4"/>
  <c r="Z4" i="4"/>
  <c r="Z5" i="4"/>
  <c r="Z6" i="4"/>
  <c r="Z7" i="4"/>
  <c r="Z8" i="4"/>
  <c r="Z9" i="4"/>
  <c r="Z10" i="4"/>
  <c r="Z11" i="4"/>
  <c r="Z12" i="4"/>
  <c r="Z13" i="4"/>
  <c r="AA3" i="4"/>
  <c r="AA4" i="4"/>
  <c r="AA5" i="4"/>
  <c r="AA6" i="4"/>
  <c r="AA7" i="4"/>
  <c r="AA8" i="4"/>
  <c r="AA9" i="4"/>
  <c r="AA10" i="4"/>
  <c r="AA11" i="4"/>
  <c r="AA12" i="4"/>
  <c r="AA13" i="4"/>
  <c r="AB3" i="4"/>
  <c r="AB4" i="4"/>
  <c r="AB5" i="4"/>
  <c r="AB6" i="4"/>
  <c r="AB7" i="4"/>
  <c r="AB8" i="4"/>
  <c r="AB9" i="4"/>
  <c r="AB10" i="4"/>
  <c r="AB11" i="4"/>
  <c r="AB12" i="4"/>
  <c r="AB13" i="4"/>
  <c r="AC3" i="4"/>
  <c r="AC4" i="4"/>
  <c r="AC5" i="4"/>
  <c r="AC6" i="4"/>
  <c r="AC7" i="4"/>
  <c r="AC8" i="4"/>
  <c r="AC9" i="4"/>
  <c r="AC10" i="4"/>
  <c r="AC11" i="4"/>
  <c r="AC12" i="4"/>
  <c r="AC13" i="4"/>
  <c r="AD13" i="4"/>
  <c r="AE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AD12" i="4"/>
  <c r="AE12" i="4"/>
  <c r="V12" i="4"/>
  <c r="AD11" i="4"/>
  <c r="AE11" i="4"/>
  <c r="AD10" i="4"/>
  <c r="AE10" i="4"/>
  <c r="AD9" i="4"/>
  <c r="AE9" i="4"/>
  <c r="AD8" i="4"/>
  <c r="AE8" i="4"/>
  <c r="AD7" i="4"/>
  <c r="AE7" i="4"/>
  <c r="V7" i="4"/>
  <c r="AD6" i="4"/>
  <c r="AE6" i="4"/>
  <c r="AD5" i="4"/>
  <c r="AE5" i="4"/>
  <c r="V5" i="4"/>
  <c r="AD4" i="4"/>
  <c r="AE4" i="4"/>
  <c r="AD3" i="4"/>
  <c r="AE3" i="4"/>
  <c r="T13" i="3"/>
  <c r="AO13" i="3"/>
  <c r="T24" i="3"/>
  <c r="AO24" i="3"/>
  <c r="T35" i="3"/>
  <c r="AO35" i="3"/>
  <c r="T46" i="3"/>
  <c r="AO46" i="3"/>
  <c r="T57" i="3"/>
  <c r="AO57" i="3"/>
  <c r="T68" i="3"/>
  <c r="AO68" i="3"/>
  <c r="T79" i="3"/>
  <c r="AO79" i="3"/>
  <c r="T90" i="3"/>
  <c r="AO90" i="3"/>
  <c r="T101" i="3"/>
  <c r="AO101" i="3"/>
  <c r="T112" i="3"/>
  <c r="AO112" i="3"/>
  <c r="T123" i="3"/>
  <c r="AO123" i="3"/>
  <c r="T134" i="3"/>
  <c r="AO134" i="3"/>
  <c r="T145" i="3"/>
  <c r="AO145" i="3"/>
  <c r="T156" i="3"/>
  <c r="AO156" i="3"/>
  <c r="T167" i="3"/>
  <c r="AO167" i="3"/>
  <c r="T178" i="3"/>
  <c r="AO178" i="3"/>
  <c r="T189" i="3"/>
  <c r="AO189" i="3"/>
  <c r="T200" i="3"/>
  <c r="AO200" i="3"/>
  <c r="T211" i="3"/>
  <c r="AO211" i="3"/>
  <c r="T222" i="3"/>
  <c r="AO222" i="3"/>
  <c r="T233" i="3"/>
  <c r="AO233" i="3"/>
  <c r="T244" i="3"/>
  <c r="AO244" i="3"/>
  <c r="T255" i="3"/>
  <c r="AO255" i="3"/>
  <c r="T266" i="3"/>
  <c r="AO266" i="3"/>
  <c r="T277" i="3"/>
  <c r="AO277" i="3"/>
  <c r="T288" i="3"/>
  <c r="AO288" i="3"/>
  <c r="T299" i="3"/>
  <c r="AO299" i="3"/>
  <c r="T310" i="3"/>
  <c r="AO310" i="3"/>
  <c r="T321" i="3"/>
  <c r="AO321" i="3"/>
  <c r="T332" i="3"/>
  <c r="AO332" i="3"/>
  <c r="T343" i="3"/>
  <c r="AO343" i="3"/>
  <c r="AO345" i="3"/>
  <c r="S13" i="3"/>
  <c r="AN13" i="3"/>
  <c r="S24" i="3"/>
  <c r="AN24" i="3"/>
  <c r="S35" i="3"/>
  <c r="AN35" i="3"/>
  <c r="S46" i="3"/>
  <c r="AN46" i="3"/>
  <c r="S57" i="3"/>
  <c r="AN57" i="3"/>
  <c r="S68" i="3"/>
  <c r="AN68" i="3"/>
  <c r="S79" i="3"/>
  <c r="AN79" i="3"/>
  <c r="S90" i="3"/>
  <c r="AN90" i="3"/>
  <c r="S101" i="3"/>
  <c r="AN101" i="3"/>
  <c r="S112" i="3"/>
  <c r="AN112" i="3"/>
  <c r="S123" i="3"/>
  <c r="AN123" i="3"/>
  <c r="S134" i="3"/>
  <c r="AN134" i="3"/>
  <c r="S145" i="3"/>
  <c r="AN145" i="3"/>
  <c r="S156" i="3"/>
  <c r="AN156" i="3"/>
  <c r="S167" i="3"/>
  <c r="AN167" i="3"/>
  <c r="S178" i="3"/>
  <c r="AN178" i="3"/>
  <c r="S189" i="3"/>
  <c r="AN189" i="3"/>
  <c r="S200" i="3"/>
  <c r="AN200" i="3"/>
  <c r="S211" i="3"/>
  <c r="AN211" i="3"/>
  <c r="S222" i="3"/>
  <c r="AN222" i="3"/>
  <c r="S233" i="3"/>
  <c r="AN233" i="3"/>
  <c r="S244" i="3"/>
  <c r="AN244" i="3"/>
  <c r="S255" i="3"/>
  <c r="AN255" i="3"/>
  <c r="S266" i="3"/>
  <c r="AN266" i="3"/>
  <c r="S277" i="3"/>
  <c r="AN277" i="3"/>
  <c r="S288" i="3"/>
  <c r="AN288" i="3"/>
  <c r="S299" i="3"/>
  <c r="AN299" i="3"/>
  <c r="S310" i="3"/>
  <c r="AN310" i="3"/>
  <c r="S321" i="3"/>
  <c r="AN321" i="3"/>
  <c r="S332" i="3"/>
  <c r="AN332" i="3"/>
  <c r="S343" i="3"/>
  <c r="AN343" i="3"/>
  <c r="AN345" i="3"/>
  <c r="R13" i="3"/>
  <c r="AM13" i="3"/>
  <c r="R24" i="3"/>
  <c r="AM24" i="3"/>
  <c r="R35" i="3"/>
  <c r="AM35" i="3"/>
  <c r="R46" i="3"/>
  <c r="AM46" i="3"/>
  <c r="R57" i="3"/>
  <c r="AM57" i="3"/>
  <c r="R68" i="3"/>
  <c r="AM68" i="3"/>
  <c r="R79" i="3"/>
  <c r="AM79" i="3"/>
  <c r="R90" i="3"/>
  <c r="AM90" i="3"/>
  <c r="R101" i="3"/>
  <c r="AM101" i="3"/>
  <c r="R112" i="3"/>
  <c r="AM112" i="3"/>
  <c r="R123" i="3"/>
  <c r="AM123" i="3"/>
  <c r="R134" i="3"/>
  <c r="AM134" i="3"/>
  <c r="R145" i="3"/>
  <c r="AM145" i="3"/>
  <c r="R156" i="3"/>
  <c r="AM156" i="3"/>
  <c r="R167" i="3"/>
  <c r="AM167" i="3"/>
  <c r="R178" i="3"/>
  <c r="AM178" i="3"/>
  <c r="R189" i="3"/>
  <c r="AM189" i="3"/>
  <c r="R200" i="3"/>
  <c r="AM200" i="3"/>
  <c r="R211" i="3"/>
  <c r="AM211" i="3"/>
  <c r="R222" i="3"/>
  <c r="AM222" i="3"/>
  <c r="R233" i="3"/>
  <c r="AM233" i="3"/>
  <c r="R244" i="3"/>
  <c r="AM244" i="3"/>
  <c r="R255" i="3"/>
  <c r="AM255" i="3"/>
  <c r="R266" i="3"/>
  <c r="AM266" i="3"/>
  <c r="R277" i="3"/>
  <c r="AM277" i="3"/>
  <c r="R288" i="3"/>
  <c r="AM288" i="3"/>
  <c r="R299" i="3"/>
  <c r="AM299" i="3"/>
  <c r="R310" i="3"/>
  <c r="AM310" i="3"/>
  <c r="R321" i="3"/>
  <c r="AM321" i="3"/>
  <c r="R332" i="3"/>
  <c r="AM332" i="3"/>
  <c r="R343" i="3"/>
  <c r="AM343" i="3"/>
  <c r="AM345" i="3"/>
  <c r="Q13" i="3"/>
  <c r="AL13" i="3"/>
  <c r="Q24" i="3"/>
  <c r="AL24" i="3"/>
  <c r="Q35" i="3"/>
  <c r="AL35" i="3"/>
  <c r="Q46" i="3"/>
  <c r="AL46" i="3"/>
  <c r="Q57" i="3"/>
  <c r="AL57" i="3"/>
  <c r="Q68" i="3"/>
  <c r="AL68" i="3"/>
  <c r="Q79" i="3"/>
  <c r="AL79" i="3"/>
  <c r="Q90" i="3"/>
  <c r="AL90" i="3"/>
  <c r="Q101" i="3"/>
  <c r="AL101" i="3"/>
  <c r="Q112" i="3"/>
  <c r="AL112" i="3"/>
  <c r="Q123" i="3"/>
  <c r="AL123" i="3"/>
  <c r="Q134" i="3"/>
  <c r="AL134" i="3"/>
  <c r="Q145" i="3"/>
  <c r="AL145" i="3"/>
  <c r="Q156" i="3"/>
  <c r="AL156" i="3"/>
  <c r="Q167" i="3"/>
  <c r="AL167" i="3"/>
  <c r="Q178" i="3"/>
  <c r="AL178" i="3"/>
  <c r="Q189" i="3"/>
  <c r="AL189" i="3"/>
  <c r="Q200" i="3"/>
  <c r="AL200" i="3"/>
  <c r="Q211" i="3"/>
  <c r="AL211" i="3"/>
  <c r="Q222" i="3"/>
  <c r="AL222" i="3"/>
  <c r="Q233" i="3"/>
  <c r="AL233" i="3"/>
  <c r="Q244" i="3"/>
  <c r="AL244" i="3"/>
  <c r="Q255" i="3"/>
  <c r="AL255" i="3"/>
  <c r="Q266" i="3"/>
  <c r="AL266" i="3"/>
  <c r="Q277" i="3"/>
  <c r="AL277" i="3"/>
  <c r="Q288" i="3"/>
  <c r="AL288" i="3"/>
  <c r="Q299" i="3"/>
  <c r="AL299" i="3"/>
  <c r="Q310" i="3"/>
  <c r="AL310" i="3"/>
  <c r="Q321" i="3"/>
  <c r="AL321" i="3"/>
  <c r="Q332" i="3"/>
  <c r="AL332" i="3"/>
  <c r="Q343" i="3"/>
  <c r="AL343" i="3"/>
  <c r="AL345" i="3"/>
  <c r="P13" i="3"/>
  <c r="AK13" i="3"/>
  <c r="P24" i="3"/>
  <c r="AK24" i="3"/>
  <c r="P35" i="3"/>
  <c r="AK35" i="3"/>
  <c r="P46" i="3"/>
  <c r="AK46" i="3"/>
  <c r="P57" i="3"/>
  <c r="AK57" i="3"/>
  <c r="P68" i="3"/>
  <c r="AK68" i="3"/>
  <c r="P79" i="3"/>
  <c r="AK79" i="3"/>
  <c r="P90" i="3"/>
  <c r="AK90" i="3"/>
  <c r="P101" i="3"/>
  <c r="AK101" i="3"/>
  <c r="P112" i="3"/>
  <c r="AK112" i="3"/>
  <c r="P123" i="3"/>
  <c r="AK123" i="3"/>
  <c r="P134" i="3"/>
  <c r="AK134" i="3"/>
  <c r="P145" i="3"/>
  <c r="AK145" i="3"/>
  <c r="P156" i="3"/>
  <c r="AK156" i="3"/>
  <c r="P167" i="3"/>
  <c r="AK167" i="3"/>
  <c r="P178" i="3"/>
  <c r="AK178" i="3"/>
  <c r="P189" i="3"/>
  <c r="AK189" i="3"/>
  <c r="P200" i="3"/>
  <c r="AK200" i="3"/>
  <c r="P211" i="3"/>
  <c r="AK211" i="3"/>
  <c r="P222" i="3"/>
  <c r="AK222" i="3"/>
  <c r="P233" i="3"/>
  <c r="AK233" i="3"/>
  <c r="P244" i="3"/>
  <c r="AK244" i="3"/>
  <c r="P255" i="3"/>
  <c r="AK255" i="3"/>
  <c r="P266" i="3"/>
  <c r="AK266" i="3"/>
  <c r="P277" i="3"/>
  <c r="AK277" i="3"/>
  <c r="P288" i="3"/>
  <c r="AK288" i="3"/>
  <c r="P299" i="3"/>
  <c r="AK299" i="3"/>
  <c r="P310" i="3"/>
  <c r="AK310" i="3"/>
  <c r="P321" i="3"/>
  <c r="AK321" i="3"/>
  <c r="P332" i="3"/>
  <c r="AK332" i="3"/>
  <c r="P343" i="3"/>
  <c r="AK343" i="3"/>
  <c r="AK345" i="3"/>
  <c r="O13" i="3"/>
  <c r="AJ13" i="3"/>
  <c r="O24" i="3"/>
  <c r="AJ24" i="3"/>
  <c r="O35" i="3"/>
  <c r="AJ35" i="3"/>
  <c r="O46" i="3"/>
  <c r="AJ46" i="3"/>
  <c r="O57" i="3"/>
  <c r="AJ57" i="3"/>
  <c r="O68" i="3"/>
  <c r="AJ68" i="3"/>
  <c r="O79" i="3"/>
  <c r="AJ79" i="3"/>
  <c r="O90" i="3"/>
  <c r="AJ90" i="3"/>
  <c r="O101" i="3"/>
  <c r="AJ101" i="3"/>
  <c r="O112" i="3"/>
  <c r="AJ112" i="3"/>
  <c r="O123" i="3"/>
  <c r="AJ123" i="3"/>
  <c r="O134" i="3"/>
  <c r="AJ134" i="3"/>
  <c r="O145" i="3"/>
  <c r="AJ145" i="3"/>
  <c r="O156" i="3"/>
  <c r="AJ156" i="3"/>
  <c r="O167" i="3"/>
  <c r="AJ167" i="3"/>
  <c r="O178" i="3"/>
  <c r="AJ178" i="3"/>
  <c r="O189" i="3"/>
  <c r="AJ189" i="3"/>
  <c r="O200" i="3"/>
  <c r="AJ200" i="3"/>
  <c r="O211" i="3"/>
  <c r="AJ211" i="3"/>
  <c r="O222" i="3"/>
  <c r="AJ222" i="3"/>
  <c r="O233" i="3"/>
  <c r="AJ233" i="3"/>
  <c r="O244" i="3"/>
  <c r="AJ244" i="3"/>
  <c r="O255" i="3"/>
  <c r="AJ255" i="3"/>
  <c r="O266" i="3"/>
  <c r="AJ266" i="3"/>
  <c r="O277" i="3"/>
  <c r="AJ277" i="3"/>
  <c r="O288" i="3"/>
  <c r="AJ288" i="3"/>
  <c r="O299" i="3"/>
  <c r="AJ299" i="3"/>
  <c r="O310" i="3"/>
  <c r="AJ310" i="3"/>
  <c r="O321" i="3"/>
  <c r="AJ321" i="3"/>
  <c r="O332" i="3"/>
  <c r="AJ332" i="3"/>
  <c r="O343" i="3"/>
  <c r="AJ343" i="3"/>
  <c r="AJ345" i="3"/>
  <c r="N13" i="3"/>
  <c r="AI13" i="3"/>
  <c r="N24" i="3"/>
  <c r="AI24" i="3"/>
  <c r="N35" i="3"/>
  <c r="AI35" i="3"/>
  <c r="N46" i="3"/>
  <c r="AI46" i="3"/>
  <c r="N57" i="3"/>
  <c r="AI57" i="3"/>
  <c r="N68" i="3"/>
  <c r="AI68" i="3"/>
  <c r="N79" i="3"/>
  <c r="AI79" i="3"/>
  <c r="N90" i="3"/>
  <c r="AI90" i="3"/>
  <c r="N101" i="3"/>
  <c r="AI101" i="3"/>
  <c r="N112" i="3"/>
  <c r="AI112" i="3"/>
  <c r="N123" i="3"/>
  <c r="AI123" i="3"/>
  <c r="N134" i="3"/>
  <c r="AI134" i="3"/>
  <c r="N145" i="3"/>
  <c r="AI145" i="3"/>
  <c r="N156" i="3"/>
  <c r="AI156" i="3"/>
  <c r="N167" i="3"/>
  <c r="AI167" i="3"/>
  <c r="N178" i="3"/>
  <c r="AI178" i="3"/>
  <c r="N189" i="3"/>
  <c r="AI189" i="3"/>
  <c r="N200" i="3"/>
  <c r="AI200" i="3"/>
  <c r="N211" i="3"/>
  <c r="AI211" i="3"/>
  <c r="N222" i="3"/>
  <c r="AI222" i="3"/>
  <c r="N233" i="3"/>
  <c r="AI233" i="3"/>
  <c r="N244" i="3"/>
  <c r="AI244" i="3"/>
  <c r="N255" i="3"/>
  <c r="AI255" i="3"/>
  <c r="N266" i="3"/>
  <c r="AI266" i="3"/>
  <c r="N277" i="3"/>
  <c r="AI277" i="3"/>
  <c r="N288" i="3"/>
  <c r="AI288" i="3"/>
  <c r="N299" i="3"/>
  <c r="AI299" i="3"/>
  <c r="N310" i="3"/>
  <c r="AI310" i="3"/>
  <c r="N321" i="3"/>
  <c r="AI321" i="3"/>
  <c r="N332" i="3"/>
  <c r="AI332" i="3"/>
  <c r="N343" i="3"/>
  <c r="AI343" i="3"/>
  <c r="AI345" i="3"/>
  <c r="M13" i="3"/>
  <c r="AH13" i="3"/>
  <c r="M24" i="3"/>
  <c r="AH24" i="3"/>
  <c r="M35" i="3"/>
  <c r="AH35" i="3"/>
  <c r="M46" i="3"/>
  <c r="AH46" i="3"/>
  <c r="M57" i="3"/>
  <c r="AH57" i="3"/>
  <c r="M68" i="3"/>
  <c r="AH68" i="3"/>
  <c r="M79" i="3"/>
  <c r="AH79" i="3"/>
  <c r="M90" i="3"/>
  <c r="AH90" i="3"/>
  <c r="M101" i="3"/>
  <c r="AH101" i="3"/>
  <c r="M112" i="3"/>
  <c r="AH112" i="3"/>
  <c r="M123" i="3"/>
  <c r="AH123" i="3"/>
  <c r="M134" i="3"/>
  <c r="AH134" i="3"/>
  <c r="M145" i="3"/>
  <c r="AH145" i="3"/>
  <c r="M156" i="3"/>
  <c r="AH156" i="3"/>
  <c r="M167" i="3"/>
  <c r="AH167" i="3"/>
  <c r="M178" i="3"/>
  <c r="AH178" i="3"/>
  <c r="M189" i="3"/>
  <c r="AH189" i="3"/>
  <c r="M200" i="3"/>
  <c r="AH200" i="3"/>
  <c r="M211" i="3"/>
  <c r="AH211" i="3"/>
  <c r="M222" i="3"/>
  <c r="AH222" i="3"/>
  <c r="M233" i="3"/>
  <c r="AH233" i="3"/>
  <c r="M244" i="3"/>
  <c r="AH244" i="3"/>
  <c r="M255" i="3"/>
  <c r="AH255" i="3"/>
  <c r="M266" i="3"/>
  <c r="AH266" i="3"/>
  <c r="M277" i="3"/>
  <c r="AH277" i="3"/>
  <c r="M288" i="3"/>
  <c r="AH288" i="3"/>
  <c r="M299" i="3"/>
  <c r="AH299" i="3"/>
  <c r="M310" i="3"/>
  <c r="AH310" i="3"/>
  <c r="M321" i="3"/>
  <c r="AH321" i="3"/>
  <c r="M332" i="3"/>
  <c r="AH332" i="3"/>
  <c r="M343" i="3"/>
  <c r="AH343" i="3"/>
  <c r="AH345" i="3"/>
  <c r="L13" i="3"/>
  <c r="AG13" i="3"/>
  <c r="L24" i="3"/>
  <c r="AG24" i="3"/>
  <c r="L35" i="3"/>
  <c r="AG35" i="3"/>
  <c r="L46" i="3"/>
  <c r="AG46" i="3"/>
  <c r="L57" i="3"/>
  <c r="AG57" i="3"/>
  <c r="L68" i="3"/>
  <c r="AG68" i="3"/>
  <c r="L79" i="3"/>
  <c r="AG79" i="3"/>
  <c r="L90" i="3"/>
  <c r="AG90" i="3"/>
  <c r="L101" i="3"/>
  <c r="AG101" i="3"/>
  <c r="L112" i="3"/>
  <c r="AG112" i="3"/>
  <c r="L123" i="3"/>
  <c r="AG123" i="3"/>
  <c r="L134" i="3"/>
  <c r="AG134" i="3"/>
  <c r="L145" i="3"/>
  <c r="AG145" i="3"/>
  <c r="L156" i="3"/>
  <c r="AG156" i="3"/>
  <c r="L167" i="3"/>
  <c r="AG167" i="3"/>
  <c r="L178" i="3"/>
  <c r="AG178" i="3"/>
  <c r="L189" i="3"/>
  <c r="AG189" i="3"/>
  <c r="L200" i="3"/>
  <c r="AG200" i="3"/>
  <c r="L211" i="3"/>
  <c r="AG211" i="3"/>
  <c r="L222" i="3"/>
  <c r="AG222" i="3"/>
  <c r="L233" i="3"/>
  <c r="AG233" i="3"/>
  <c r="L244" i="3"/>
  <c r="AG244" i="3"/>
  <c r="L255" i="3"/>
  <c r="AG255" i="3"/>
  <c r="L266" i="3"/>
  <c r="AG266" i="3"/>
  <c r="L277" i="3"/>
  <c r="AG277" i="3"/>
  <c r="L288" i="3"/>
  <c r="AG288" i="3"/>
  <c r="L299" i="3"/>
  <c r="AG299" i="3"/>
  <c r="L310" i="3"/>
  <c r="AG310" i="3"/>
  <c r="L321" i="3"/>
  <c r="AG321" i="3"/>
  <c r="L332" i="3"/>
  <c r="AG332" i="3"/>
  <c r="L343" i="3"/>
  <c r="AG343" i="3"/>
  <c r="AG345" i="3"/>
  <c r="K13" i="3"/>
  <c r="AF13" i="3"/>
  <c r="K24" i="3"/>
  <c r="AF24" i="3"/>
  <c r="K35" i="3"/>
  <c r="AF35" i="3"/>
  <c r="K46" i="3"/>
  <c r="AF46" i="3"/>
  <c r="K57" i="3"/>
  <c r="AF57" i="3"/>
  <c r="K68" i="3"/>
  <c r="AF68" i="3"/>
  <c r="K79" i="3"/>
  <c r="AF79" i="3"/>
  <c r="K90" i="3"/>
  <c r="AF90" i="3"/>
  <c r="K101" i="3"/>
  <c r="AF101" i="3"/>
  <c r="K112" i="3"/>
  <c r="AF112" i="3"/>
  <c r="K123" i="3"/>
  <c r="AF123" i="3"/>
  <c r="K134" i="3"/>
  <c r="AF134" i="3"/>
  <c r="K145" i="3"/>
  <c r="AF145" i="3"/>
  <c r="K156" i="3"/>
  <c r="AF156" i="3"/>
  <c r="K167" i="3"/>
  <c r="AF167" i="3"/>
  <c r="K178" i="3"/>
  <c r="AF178" i="3"/>
  <c r="K189" i="3"/>
  <c r="AF189" i="3"/>
  <c r="K200" i="3"/>
  <c r="AF200" i="3"/>
  <c r="K211" i="3"/>
  <c r="AF211" i="3"/>
  <c r="K222" i="3"/>
  <c r="AF222" i="3"/>
  <c r="K233" i="3"/>
  <c r="AF233" i="3"/>
  <c r="K244" i="3"/>
  <c r="AF244" i="3"/>
  <c r="K255" i="3"/>
  <c r="AF255" i="3"/>
  <c r="K266" i="3"/>
  <c r="AF266" i="3"/>
  <c r="K277" i="3"/>
  <c r="AF277" i="3"/>
  <c r="K288" i="3"/>
  <c r="AF288" i="3"/>
  <c r="K299" i="3"/>
  <c r="AF299" i="3"/>
  <c r="K310" i="3"/>
  <c r="AF310" i="3"/>
  <c r="K321" i="3"/>
  <c r="AF321" i="3"/>
  <c r="K332" i="3"/>
  <c r="AF332" i="3"/>
  <c r="K343" i="3"/>
  <c r="AF343" i="3"/>
  <c r="AF345" i="3"/>
  <c r="J13" i="3"/>
  <c r="AE13" i="3"/>
  <c r="J24" i="3"/>
  <c r="AE24" i="3"/>
  <c r="J35" i="3"/>
  <c r="AE35" i="3"/>
  <c r="J46" i="3"/>
  <c r="AE46" i="3"/>
  <c r="J57" i="3"/>
  <c r="AE57" i="3"/>
  <c r="J68" i="3"/>
  <c r="AE68" i="3"/>
  <c r="J79" i="3"/>
  <c r="AE79" i="3"/>
  <c r="J90" i="3"/>
  <c r="AE90" i="3"/>
  <c r="J101" i="3"/>
  <c r="AE101" i="3"/>
  <c r="J112" i="3"/>
  <c r="AE112" i="3"/>
  <c r="J123" i="3"/>
  <c r="AE123" i="3"/>
  <c r="J134" i="3"/>
  <c r="AE134" i="3"/>
  <c r="J145" i="3"/>
  <c r="AE145" i="3"/>
  <c r="J156" i="3"/>
  <c r="AE156" i="3"/>
  <c r="J167" i="3"/>
  <c r="AE167" i="3"/>
  <c r="J178" i="3"/>
  <c r="AE178" i="3"/>
  <c r="J189" i="3"/>
  <c r="AE189" i="3"/>
  <c r="J200" i="3"/>
  <c r="AE200" i="3"/>
  <c r="J211" i="3"/>
  <c r="AE211" i="3"/>
  <c r="J222" i="3"/>
  <c r="AE222" i="3"/>
  <c r="J233" i="3"/>
  <c r="AE233" i="3"/>
  <c r="J244" i="3"/>
  <c r="AE244" i="3"/>
  <c r="J255" i="3"/>
  <c r="AE255" i="3"/>
  <c r="J266" i="3"/>
  <c r="AE266" i="3"/>
  <c r="J277" i="3"/>
  <c r="AE277" i="3"/>
  <c r="J288" i="3"/>
  <c r="AE288" i="3"/>
  <c r="J299" i="3"/>
  <c r="AE299" i="3"/>
  <c r="J310" i="3"/>
  <c r="AE310" i="3"/>
  <c r="J321" i="3"/>
  <c r="AE321" i="3"/>
  <c r="J332" i="3"/>
  <c r="AE332" i="3"/>
  <c r="J343" i="3"/>
  <c r="AE343" i="3"/>
  <c r="AE345" i="3"/>
  <c r="I13" i="3"/>
  <c r="AD13" i="3"/>
  <c r="I24" i="3"/>
  <c r="AD24" i="3"/>
  <c r="I35" i="3"/>
  <c r="AD35" i="3"/>
  <c r="I46" i="3"/>
  <c r="AD46" i="3"/>
  <c r="I57" i="3"/>
  <c r="AD57" i="3"/>
  <c r="I68" i="3"/>
  <c r="AD68" i="3"/>
  <c r="I79" i="3"/>
  <c r="AD79" i="3"/>
  <c r="I90" i="3"/>
  <c r="AD90" i="3"/>
  <c r="I101" i="3"/>
  <c r="AD101" i="3"/>
  <c r="I112" i="3"/>
  <c r="AD112" i="3"/>
  <c r="I123" i="3"/>
  <c r="AD123" i="3"/>
  <c r="I134" i="3"/>
  <c r="AD134" i="3"/>
  <c r="I145" i="3"/>
  <c r="AD145" i="3"/>
  <c r="I156" i="3"/>
  <c r="AD156" i="3"/>
  <c r="I167" i="3"/>
  <c r="AD167" i="3"/>
  <c r="I178" i="3"/>
  <c r="AD178" i="3"/>
  <c r="I189" i="3"/>
  <c r="AD189" i="3"/>
  <c r="I200" i="3"/>
  <c r="AD200" i="3"/>
  <c r="I211" i="3"/>
  <c r="AD211" i="3"/>
  <c r="I222" i="3"/>
  <c r="AD222" i="3"/>
  <c r="I233" i="3"/>
  <c r="AD233" i="3"/>
  <c r="I244" i="3"/>
  <c r="AD244" i="3"/>
  <c r="I255" i="3"/>
  <c r="AD255" i="3"/>
  <c r="I266" i="3"/>
  <c r="AD266" i="3"/>
  <c r="I277" i="3"/>
  <c r="AD277" i="3"/>
  <c r="I288" i="3"/>
  <c r="AD288" i="3"/>
  <c r="I299" i="3"/>
  <c r="AD299" i="3"/>
  <c r="I310" i="3"/>
  <c r="AD310" i="3"/>
  <c r="I321" i="3"/>
  <c r="AD321" i="3"/>
  <c r="I332" i="3"/>
  <c r="AD332" i="3"/>
  <c r="I343" i="3"/>
  <c r="AD343" i="3"/>
  <c r="AD345" i="3"/>
  <c r="H13" i="3"/>
  <c r="AC13" i="3"/>
  <c r="H24" i="3"/>
  <c r="AC24" i="3"/>
  <c r="H35" i="3"/>
  <c r="AC35" i="3"/>
  <c r="H46" i="3"/>
  <c r="AC46" i="3"/>
  <c r="H57" i="3"/>
  <c r="AC57" i="3"/>
  <c r="H68" i="3"/>
  <c r="AC68" i="3"/>
  <c r="H79" i="3"/>
  <c r="AC79" i="3"/>
  <c r="H90" i="3"/>
  <c r="AC90" i="3"/>
  <c r="H101" i="3"/>
  <c r="AC101" i="3"/>
  <c r="H112" i="3"/>
  <c r="AC112" i="3"/>
  <c r="H123" i="3"/>
  <c r="AC123" i="3"/>
  <c r="H134" i="3"/>
  <c r="AC134" i="3"/>
  <c r="H145" i="3"/>
  <c r="AC145" i="3"/>
  <c r="H156" i="3"/>
  <c r="AC156" i="3"/>
  <c r="H167" i="3"/>
  <c r="AC167" i="3"/>
  <c r="H178" i="3"/>
  <c r="AC178" i="3"/>
  <c r="H189" i="3"/>
  <c r="AC189" i="3"/>
  <c r="H200" i="3"/>
  <c r="AC200" i="3"/>
  <c r="H211" i="3"/>
  <c r="AC211" i="3"/>
  <c r="H222" i="3"/>
  <c r="AC222" i="3"/>
  <c r="H233" i="3"/>
  <c r="AC233" i="3"/>
  <c r="H244" i="3"/>
  <c r="AC244" i="3"/>
  <c r="H255" i="3"/>
  <c r="AC255" i="3"/>
  <c r="H266" i="3"/>
  <c r="AC266" i="3"/>
  <c r="H277" i="3"/>
  <c r="AC277" i="3"/>
  <c r="H288" i="3"/>
  <c r="AC288" i="3"/>
  <c r="H299" i="3"/>
  <c r="AC299" i="3"/>
  <c r="H310" i="3"/>
  <c r="AC310" i="3"/>
  <c r="H321" i="3"/>
  <c r="AC321" i="3"/>
  <c r="H332" i="3"/>
  <c r="AC332" i="3"/>
  <c r="H343" i="3"/>
  <c r="AC343" i="3"/>
  <c r="AC345" i="3"/>
  <c r="G13" i="3"/>
  <c r="AB13" i="3"/>
  <c r="G24" i="3"/>
  <c r="AB24" i="3"/>
  <c r="G35" i="3"/>
  <c r="AB35" i="3"/>
  <c r="G46" i="3"/>
  <c r="AB46" i="3"/>
  <c r="G57" i="3"/>
  <c r="AB57" i="3"/>
  <c r="G68" i="3"/>
  <c r="AB68" i="3"/>
  <c r="G79" i="3"/>
  <c r="AB79" i="3"/>
  <c r="G90" i="3"/>
  <c r="AB90" i="3"/>
  <c r="G101" i="3"/>
  <c r="AB101" i="3"/>
  <c r="G112" i="3"/>
  <c r="AB112" i="3"/>
  <c r="G123" i="3"/>
  <c r="AB123" i="3"/>
  <c r="G134" i="3"/>
  <c r="AB134" i="3"/>
  <c r="G145" i="3"/>
  <c r="AB145" i="3"/>
  <c r="G156" i="3"/>
  <c r="AB156" i="3"/>
  <c r="G167" i="3"/>
  <c r="AB167" i="3"/>
  <c r="G178" i="3"/>
  <c r="AB178" i="3"/>
  <c r="G189" i="3"/>
  <c r="AB189" i="3"/>
  <c r="G200" i="3"/>
  <c r="AB200" i="3"/>
  <c r="G211" i="3"/>
  <c r="AB211" i="3"/>
  <c r="G222" i="3"/>
  <c r="AB222" i="3"/>
  <c r="G233" i="3"/>
  <c r="AB233" i="3"/>
  <c r="G244" i="3"/>
  <c r="AB244" i="3"/>
  <c r="G255" i="3"/>
  <c r="AB255" i="3"/>
  <c r="G266" i="3"/>
  <c r="AB266" i="3"/>
  <c r="G277" i="3"/>
  <c r="AB277" i="3"/>
  <c r="G288" i="3"/>
  <c r="AB288" i="3"/>
  <c r="G299" i="3"/>
  <c r="AB299" i="3"/>
  <c r="G310" i="3"/>
  <c r="AB310" i="3"/>
  <c r="G321" i="3"/>
  <c r="AB321" i="3"/>
  <c r="G332" i="3"/>
  <c r="AB332" i="3"/>
  <c r="G343" i="3"/>
  <c r="AB343" i="3"/>
  <c r="AB345" i="3"/>
  <c r="F13" i="3"/>
  <c r="AA13" i="3"/>
  <c r="F24" i="3"/>
  <c r="AA24" i="3"/>
  <c r="F35" i="3"/>
  <c r="AA35" i="3"/>
  <c r="F46" i="3"/>
  <c r="AA46" i="3"/>
  <c r="F57" i="3"/>
  <c r="AA57" i="3"/>
  <c r="F68" i="3"/>
  <c r="AA68" i="3"/>
  <c r="F79" i="3"/>
  <c r="AA79" i="3"/>
  <c r="F90" i="3"/>
  <c r="AA90" i="3"/>
  <c r="F101" i="3"/>
  <c r="AA101" i="3"/>
  <c r="F112" i="3"/>
  <c r="AA112" i="3"/>
  <c r="F123" i="3"/>
  <c r="AA123" i="3"/>
  <c r="F134" i="3"/>
  <c r="AA134" i="3"/>
  <c r="F145" i="3"/>
  <c r="AA145" i="3"/>
  <c r="F156" i="3"/>
  <c r="AA156" i="3"/>
  <c r="F167" i="3"/>
  <c r="AA167" i="3"/>
  <c r="F178" i="3"/>
  <c r="AA178" i="3"/>
  <c r="F189" i="3"/>
  <c r="AA189" i="3"/>
  <c r="F200" i="3"/>
  <c r="AA200" i="3"/>
  <c r="F211" i="3"/>
  <c r="AA211" i="3"/>
  <c r="F222" i="3"/>
  <c r="AA222" i="3"/>
  <c r="F233" i="3"/>
  <c r="AA233" i="3"/>
  <c r="F244" i="3"/>
  <c r="AA244" i="3"/>
  <c r="F255" i="3"/>
  <c r="AA255" i="3"/>
  <c r="F266" i="3"/>
  <c r="AA266" i="3"/>
  <c r="F277" i="3"/>
  <c r="AA277" i="3"/>
  <c r="F288" i="3"/>
  <c r="AA288" i="3"/>
  <c r="F299" i="3"/>
  <c r="AA299" i="3"/>
  <c r="F310" i="3"/>
  <c r="AA310" i="3"/>
  <c r="F321" i="3"/>
  <c r="AA321" i="3"/>
  <c r="F332" i="3"/>
  <c r="AA332" i="3"/>
  <c r="F343" i="3"/>
  <c r="AA343" i="3"/>
  <c r="AA345" i="3"/>
  <c r="E13" i="3"/>
  <c r="Z13" i="3"/>
  <c r="E24" i="3"/>
  <c r="Z24" i="3"/>
  <c r="E35" i="3"/>
  <c r="Z35" i="3"/>
  <c r="E46" i="3"/>
  <c r="Z46" i="3"/>
  <c r="E57" i="3"/>
  <c r="Z57" i="3"/>
  <c r="E68" i="3"/>
  <c r="Z68" i="3"/>
  <c r="E79" i="3"/>
  <c r="Z79" i="3"/>
  <c r="E90" i="3"/>
  <c r="Z90" i="3"/>
  <c r="E101" i="3"/>
  <c r="Z101" i="3"/>
  <c r="E112" i="3"/>
  <c r="Z112" i="3"/>
  <c r="E123" i="3"/>
  <c r="Z123" i="3"/>
  <c r="E134" i="3"/>
  <c r="Z134" i="3"/>
  <c r="E145" i="3"/>
  <c r="Z145" i="3"/>
  <c r="E156" i="3"/>
  <c r="Z156" i="3"/>
  <c r="E167" i="3"/>
  <c r="Z167" i="3"/>
  <c r="E178" i="3"/>
  <c r="Z178" i="3"/>
  <c r="E189" i="3"/>
  <c r="Z189" i="3"/>
  <c r="E200" i="3"/>
  <c r="Z200" i="3"/>
  <c r="E211" i="3"/>
  <c r="Z211" i="3"/>
  <c r="E222" i="3"/>
  <c r="Z222" i="3"/>
  <c r="E233" i="3"/>
  <c r="Z233" i="3"/>
  <c r="E244" i="3"/>
  <c r="Z244" i="3"/>
  <c r="E255" i="3"/>
  <c r="Z255" i="3"/>
  <c r="E266" i="3"/>
  <c r="Z266" i="3"/>
  <c r="E277" i="3"/>
  <c r="Z277" i="3"/>
  <c r="E288" i="3"/>
  <c r="Z288" i="3"/>
  <c r="E299" i="3"/>
  <c r="Z299" i="3"/>
  <c r="E310" i="3"/>
  <c r="Z310" i="3"/>
  <c r="E321" i="3"/>
  <c r="Z321" i="3"/>
  <c r="E332" i="3"/>
  <c r="Z332" i="3"/>
  <c r="E343" i="3"/>
  <c r="Z343" i="3"/>
  <c r="Z345" i="3"/>
  <c r="D13" i="3"/>
  <c r="Y13" i="3"/>
  <c r="D24" i="3"/>
  <c r="Y24" i="3"/>
  <c r="D35" i="3"/>
  <c r="Y35" i="3"/>
  <c r="D46" i="3"/>
  <c r="Y46" i="3"/>
  <c r="D57" i="3"/>
  <c r="Y57" i="3"/>
  <c r="D68" i="3"/>
  <c r="Y68" i="3"/>
  <c r="D79" i="3"/>
  <c r="Y79" i="3"/>
  <c r="D90" i="3"/>
  <c r="Y90" i="3"/>
  <c r="D101" i="3"/>
  <c r="Y101" i="3"/>
  <c r="D112" i="3"/>
  <c r="Y112" i="3"/>
  <c r="D123" i="3"/>
  <c r="Y123" i="3"/>
  <c r="D134" i="3"/>
  <c r="Y134" i="3"/>
  <c r="D145" i="3"/>
  <c r="Y145" i="3"/>
  <c r="D156" i="3"/>
  <c r="Y156" i="3"/>
  <c r="D167" i="3"/>
  <c r="Y167" i="3"/>
  <c r="D178" i="3"/>
  <c r="Y178" i="3"/>
  <c r="D189" i="3"/>
  <c r="Y189" i="3"/>
  <c r="D200" i="3"/>
  <c r="Y200" i="3"/>
  <c r="D211" i="3"/>
  <c r="Y211" i="3"/>
  <c r="D222" i="3"/>
  <c r="Y222" i="3"/>
  <c r="D233" i="3"/>
  <c r="Y233" i="3"/>
  <c r="D244" i="3"/>
  <c r="Y244" i="3"/>
  <c r="D255" i="3"/>
  <c r="Y255" i="3"/>
  <c r="D266" i="3"/>
  <c r="Y266" i="3"/>
  <c r="D277" i="3"/>
  <c r="Y277" i="3"/>
  <c r="D288" i="3"/>
  <c r="Y288" i="3"/>
  <c r="D299" i="3"/>
  <c r="Y299" i="3"/>
  <c r="D310" i="3"/>
  <c r="Y310" i="3"/>
  <c r="D321" i="3"/>
  <c r="Y321" i="3"/>
  <c r="D332" i="3"/>
  <c r="Y332" i="3"/>
  <c r="D343" i="3"/>
  <c r="Y343" i="3"/>
  <c r="Y345" i="3"/>
  <c r="C13" i="3"/>
  <c r="X13" i="3"/>
  <c r="C24" i="3"/>
  <c r="X24" i="3"/>
  <c r="C35" i="3"/>
  <c r="X35" i="3"/>
  <c r="C46" i="3"/>
  <c r="X46" i="3"/>
  <c r="C57" i="3"/>
  <c r="X57" i="3"/>
  <c r="C68" i="3"/>
  <c r="X68" i="3"/>
  <c r="C79" i="3"/>
  <c r="X79" i="3"/>
  <c r="C90" i="3"/>
  <c r="X90" i="3"/>
  <c r="C101" i="3"/>
  <c r="X101" i="3"/>
  <c r="C112" i="3"/>
  <c r="X112" i="3"/>
  <c r="C123" i="3"/>
  <c r="X123" i="3"/>
  <c r="C134" i="3"/>
  <c r="X134" i="3"/>
  <c r="C145" i="3"/>
  <c r="X145" i="3"/>
  <c r="C156" i="3"/>
  <c r="X156" i="3"/>
  <c r="C167" i="3"/>
  <c r="X167" i="3"/>
  <c r="C178" i="3"/>
  <c r="X178" i="3"/>
  <c r="C189" i="3"/>
  <c r="X189" i="3"/>
  <c r="C200" i="3"/>
  <c r="X200" i="3"/>
  <c r="C211" i="3"/>
  <c r="X211" i="3"/>
  <c r="C222" i="3"/>
  <c r="X222" i="3"/>
  <c r="C233" i="3"/>
  <c r="X233" i="3"/>
  <c r="C244" i="3"/>
  <c r="X244" i="3"/>
  <c r="C255" i="3"/>
  <c r="X255" i="3"/>
  <c r="C266" i="3"/>
  <c r="X266" i="3"/>
  <c r="C277" i="3"/>
  <c r="X277" i="3"/>
  <c r="C288" i="3"/>
  <c r="X288" i="3"/>
  <c r="C299" i="3"/>
  <c r="X299" i="3"/>
  <c r="C310" i="3"/>
  <c r="X310" i="3"/>
  <c r="C321" i="3"/>
  <c r="X321" i="3"/>
  <c r="C332" i="3"/>
  <c r="X332" i="3"/>
  <c r="C343" i="3"/>
  <c r="X343" i="3"/>
  <c r="X345" i="3"/>
  <c r="U343" i="3"/>
  <c r="U338" i="3"/>
  <c r="U339" i="3"/>
  <c r="U340" i="3"/>
  <c r="U341" i="3"/>
  <c r="U342" i="3"/>
  <c r="V342" i="3"/>
  <c r="U336" i="3"/>
  <c r="U337" i="3"/>
  <c r="V337" i="3"/>
  <c r="U333" i="3"/>
  <c r="U334" i="3"/>
  <c r="U335" i="3"/>
  <c r="V335" i="3"/>
  <c r="U332" i="3"/>
  <c r="U327" i="3"/>
  <c r="U328" i="3"/>
  <c r="U329" i="3"/>
  <c r="U330" i="3"/>
  <c r="U331" i="3"/>
  <c r="V331" i="3"/>
  <c r="U325" i="3"/>
  <c r="U326" i="3"/>
  <c r="V326" i="3"/>
  <c r="U322" i="3"/>
  <c r="U323" i="3"/>
  <c r="U324" i="3"/>
  <c r="V324" i="3"/>
  <c r="U321" i="3"/>
  <c r="U316" i="3"/>
  <c r="U317" i="3"/>
  <c r="U318" i="3"/>
  <c r="U319" i="3"/>
  <c r="U320" i="3"/>
  <c r="V320" i="3"/>
  <c r="U314" i="3"/>
  <c r="U315" i="3"/>
  <c r="V315" i="3"/>
  <c r="U311" i="3"/>
  <c r="U312" i="3"/>
  <c r="U313" i="3"/>
  <c r="V313" i="3"/>
  <c r="U310" i="3"/>
  <c r="U305" i="3"/>
  <c r="U306" i="3"/>
  <c r="U307" i="3"/>
  <c r="U308" i="3"/>
  <c r="U309" i="3"/>
  <c r="V309" i="3"/>
  <c r="U303" i="3"/>
  <c r="U304" i="3"/>
  <c r="V304" i="3"/>
  <c r="U300" i="3"/>
  <c r="U301" i="3"/>
  <c r="U302" i="3"/>
  <c r="V302" i="3"/>
  <c r="U299" i="3"/>
  <c r="U294" i="3"/>
  <c r="U295" i="3"/>
  <c r="U296" i="3"/>
  <c r="U297" i="3"/>
  <c r="U298" i="3"/>
  <c r="V298" i="3"/>
  <c r="U292" i="3"/>
  <c r="U293" i="3"/>
  <c r="V293" i="3"/>
  <c r="U289" i="3"/>
  <c r="U290" i="3"/>
  <c r="U291" i="3"/>
  <c r="V291" i="3"/>
  <c r="U288" i="3"/>
  <c r="U283" i="3"/>
  <c r="U284" i="3"/>
  <c r="U285" i="3"/>
  <c r="U286" i="3"/>
  <c r="U287" i="3"/>
  <c r="V287" i="3"/>
  <c r="U281" i="3"/>
  <c r="U282" i="3"/>
  <c r="V282" i="3"/>
  <c r="U278" i="3"/>
  <c r="U279" i="3"/>
  <c r="U280" i="3"/>
  <c r="V280" i="3"/>
  <c r="U277" i="3"/>
  <c r="U272" i="3"/>
  <c r="U273" i="3"/>
  <c r="U274" i="3"/>
  <c r="U275" i="3"/>
  <c r="U276" i="3"/>
  <c r="V276" i="3"/>
  <c r="U270" i="3"/>
  <c r="U271" i="3"/>
  <c r="V271" i="3"/>
  <c r="U267" i="3"/>
  <c r="U268" i="3"/>
  <c r="U269" i="3"/>
  <c r="V269" i="3"/>
  <c r="U266" i="3"/>
  <c r="U261" i="3"/>
  <c r="U262" i="3"/>
  <c r="U263" i="3"/>
  <c r="U264" i="3"/>
  <c r="U265" i="3"/>
  <c r="V265" i="3"/>
  <c r="U259" i="3"/>
  <c r="U260" i="3"/>
  <c r="V260" i="3"/>
  <c r="U256" i="3"/>
  <c r="U257" i="3"/>
  <c r="U258" i="3"/>
  <c r="V258" i="3"/>
  <c r="U255" i="3"/>
  <c r="U250" i="3"/>
  <c r="U251" i="3"/>
  <c r="U252" i="3"/>
  <c r="U253" i="3"/>
  <c r="U254" i="3"/>
  <c r="V254" i="3"/>
  <c r="U248" i="3"/>
  <c r="U249" i="3"/>
  <c r="V249" i="3"/>
  <c r="U245" i="3"/>
  <c r="U246" i="3"/>
  <c r="U247" i="3"/>
  <c r="V247" i="3"/>
  <c r="U244" i="3"/>
  <c r="U239" i="3"/>
  <c r="U240" i="3"/>
  <c r="U241" i="3"/>
  <c r="U242" i="3"/>
  <c r="U243" i="3"/>
  <c r="V243" i="3"/>
  <c r="U237" i="3"/>
  <c r="U238" i="3"/>
  <c r="V238" i="3"/>
  <c r="U234" i="3"/>
  <c r="U235" i="3"/>
  <c r="U236" i="3"/>
  <c r="V236" i="3"/>
  <c r="V233" i="3"/>
  <c r="U233" i="3"/>
  <c r="U228" i="3"/>
  <c r="U229" i="3"/>
  <c r="U230" i="3"/>
  <c r="U231" i="3"/>
  <c r="U232" i="3"/>
  <c r="V232" i="3"/>
  <c r="U226" i="3"/>
  <c r="U227" i="3"/>
  <c r="V227" i="3"/>
  <c r="U223" i="3"/>
  <c r="U224" i="3"/>
  <c r="U225" i="3"/>
  <c r="V225" i="3"/>
  <c r="U222" i="3"/>
  <c r="U217" i="3"/>
  <c r="U218" i="3"/>
  <c r="U219" i="3"/>
  <c r="U220" i="3"/>
  <c r="U221" i="3"/>
  <c r="V221" i="3"/>
  <c r="U215" i="3"/>
  <c r="U216" i="3"/>
  <c r="V216" i="3"/>
  <c r="U212" i="3"/>
  <c r="U213" i="3"/>
  <c r="U214" i="3"/>
  <c r="V214" i="3"/>
  <c r="U211" i="3"/>
  <c r="U206" i="3"/>
  <c r="U207" i="3"/>
  <c r="U208" i="3"/>
  <c r="U209" i="3"/>
  <c r="U210" i="3"/>
  <c r="V210" i="3"/>
  <c r="U204" i="3"/>
  <c r="U205" i="3"/>
  <c r="V205" i="3"/>
  <c r="U201" i="3"/>
  <c r="U202" i="3"/>
  <c r="U203" i="3"/>
  <c r="V203" i="3"/>
  <c r="U200" i="3"/>
  <c r="U195" i="3"/>
  <c r="U196" i="3"/>
  <c r="U197" i="3"/>
  <c r="U198" i="3"/>
  <c r="U199" i="3"/>
  <c r="V199" i="3"/>
  <c r="U193" i="3"/>
  <c r="U194" i="3"/>
  <c r="V194" i="3"/>
  <c r="U190" i="3"/>
  <c r="U191" i="3"/>
  <c r="U192" i="3"/>
  <c r="V192" i="3"/>
  <c r="U189" i="3"/>
  <c r="U184" i="3"/>
  <c r="U185" i="3"/>
  <c r="U186" i="3"/>
  <c r="U187" i="3"/>
  <c r="U188" i="3"/>
  <c r="V188" i="3"/>
  <c r="U182" i="3"/>
  <c r="U183" i="3"/>
  <c r="V183" i="3"/>
  <c r="U179" i="3"/>
  <c r="U180" i="3"/>
  <c r="U181" i="3"/>
  <c r="V181" i="3"/>
  <c r="U178" i="3"/>
  <c r="U173" i="3"/>
  <c r="U174" i="3"/>
  <c r="U175" i="3"/>
  <c r="U176" i="3"/>
  <c r="U177" i="3"/>
  <c r="V177" i="3"/>
  <c r="U171" i="3"/>
  <c r="U172" i="3"/>
  <c r="V172" i="3"/>
  <c r="U168" i="3"/>
  <c r="U169" i="3"/>
  <c r="U170" i="3"/>
  <c r="V170" i="3"/>
  <c r="U167" i="3"/>
  <c r="U162" i="3"/>
  <c r="U163" i="3"/>
  <c r="U164" i="3"/>
  <c r="U165" i="3"/>
  <c r="U166" i="3"/>
  <c r="V166" i="3"/>
  <c r="U160" i="3"/>
  <c r="U161" i="3"/>
  <c r="V161" i="3"/>
  <c r="U157" i="3"/>
  <c r="U158" i="3"/>
  <c r="U159" i="3"/>
  <c r="V159" i="3"/>
  <c r="U156" i="3"/>
  <c r="U155" i="3"/>
  <c r="U154" i="3"/>
  <c r="U153" i="3"/>
  <c r="U152" i="3"/>
  <c r="U151" i="3"/>
  <c r="U150" i="3"/>
  <c r="V149" i="3"/>
  <c r="U149" i="3"/>
  <c r="V148" i="3"/>
  <c r="U148" i="3"/>
  <c r="U147" i="3"/>
  <c r="U146" i="3"/>
  <c r="U145" i="3"/>
  <c r="U140" i="3"/>
  <c r="U141" i="3"/>
  <c r="U142" i="3"/>
  <c r="U143" i="3"/>
  <c r="U144" i="3"/>
  <c r="V144" i="3"/>
  <c r="U138" i="3"/>
  <c r="U139" i="3"/>
  <c r="V139" i="3"/>
  <c r="U135" i="3"/>
  <c r="U136" i="3"/>
  <c r="U137" i="3"/>
  <c r="V137" i="3"/>
  <c r="U134" i="3"/>
  <c r="U129" i="3"/>
  <c r="U130" i="3"/>
  <c r="U131" i="3"/>
  <c r="U132" i="3"/>
  <c r="U133" i="3"/>
  <c r="V133" i="3"/>
  <c r="U127" i="3"/>
  <c r="U128" i="3"/>
  <c r="V128" i="3"/>
  <c r="U124" i="3"/>
  <c r="U125" i="3"/>
  <c r="U126" i="3"/>
  <c r="V126" i="3"/>
  <c r="U123" i="3"/>
  <c r="U118" i="3"/>
  <c r="U119" i="3"/>
  <c r="U120" i="3"/>
  <c r="U121" i="3"/>
  <c r="U122" i="3"/>
  <c r="V122" i="3"/>
  <c r="U116" i="3"/>
  <c r="U117" i="3"/>
  <c r="V117" i="3"/>
  <c r="U113" i="3"/>
  <c r="U114" i="3"/>
  <c r="U115" i="3"/>
  <c r="V115" i="3"/>
  <c r="U112" i="3"/>
  <c r="U107" i="3"/>
  <c r="U108" i="3"/>
  <c r="U109" i="3"/>
  <c r="U110" i="3"/>
  <c r="U111" i="3"/>
  <c r="V111" i="3"/>
  <c r="U105" i="3"/>
  <c r="U106" i="3"/>
  <c r="V106" i="3"/>
  <c r="U102" i="3"/>
  <c r="U103" i="3"/>
  <c r="U104" i="3"/>
  <c r="V104" i="3"/>
  <c r="V101" i="3"/>
  <c r="U101" i="3"/>
  <c r="U96" i="3"/>
  <c r="U97" i="3"/>
  <c r="U98" i="3"/>
  <c r="U99" i="3"/>
  <c r="U100" i="3"/>
  <c r="V100" i="3"/>
  <c r="U94" i="3"/>
  <c r="U95" i="3"/>
  <c r="V95" i="3"/>
  <c r="U91" i="3"/>
  <c r="U92" i="3"/>
  <c r="U93" i="3"/>
  <c r="V93" i="3"/>
  <c r="U90" i="3"/>
  <c r="U85" i="3"/>
  <c r="U86" i="3"/>
  <c r="U87" i="3"/>
  <c r="U88" i="3"/>
  <c r="U89" i="3"/>
  <c r="V89" i="3"/>
  <c r="U83" i="3"/>
  <c r="U84" i="3"/>
  <c r="V84" i="3"/>
  <c r="U80" i="3"/>
  <c r="U81" i="3"/>
  <c r="U82" i="3"/>
  <c r="V82" i="3"/>
  <c r="U79" i="3"/>
  <c r="U74" i="3"/>
  <c r="U75" i="3"/>
  <c r="U76" i="3"/>
  <c r="U77" i="3"/>
  <c r="U78" i="3"/>
  <c r="V78" i="3"/>
  <c r="U72" i="3"/>
  <c r="U73" i="3"/>
  <c r="V73" i="3"/>
  <c r="U69" i="3"/>
  <c r="U70" i="3"/>
  <c r="U71" i="3"/>
  <c r="V71" i="3"/>
  <c r="U68" i="3"/>
  <c r="U63" i="3"/>
  <c r="U64" i="3"/>
  <c r="U65" i="3"/>
  <c r="U66" i="3"/>
  <c r="U67" i="3"/>
  <c r="V67" i="3"/>
  <c r="U61" i="3"/>
  <c r="U62" i="3"/>
  <c r="V62" i="3"/>
  <c r="U58" i="3"/>
  <c r="U59" i="3"/>
  <c r="U60" i="3"/>
  <c r="V60" i="3"/>
  <c r="U57" i="3"/>
  <c r="U52" i="3"/>
  <c r="U53" i="3"/>
  <c r="U54" i="3"/>
  <c r="U55" i="3"/>
  <c r="U56" i="3"/>
  <c r="V56" i="3"/>
  <c r="U50" i="3"/>
  <c r="U51" i="3"/>
  <c r="V51" i="3"/>
  <c r="U47" i="3"/>
  <c r="U48" i="3"/>
  <c r="U49" i="3"/>
  <c r="V49" i="3"/>
  <c r="U46" i="3"/>
  <c r="U41" i="3"/>
  <c r="U42" i="3"/>
  <c r="U43" i="3"/>
  <c r="U44" i="3"/>
  <c r="U45" i="3"/>
  <c r="V45" i="3"/>
  <c r="U39" i="3"/>
  <c r="U40" i="3"/>
  <c r="V40" i="3"/>
  <c r="U36" i="3"/>
  <c r="U37" i="3"/>
  <c r="U38" i="3"/>
  <c r="V38" i="3"/>
  <c r="V35" i="3"/>
  <c r="U35" i="3"/>
  <c r="U30" i="3"/>
  <c r="U31" i="3"/>
  <c r="U32" i="3"/>
  <c r="U33" i="3"/>
  <c r="U34" i="3"/>
  <c r="V34" i="3"/>
  <c r="U28" i="3"/>
  <c r="U29" i="3"/>
  <c r="V29" i="3"/>
  <c r="U25" i="3"/>
  <c r="U26" i="3"/>
  <c r="U27" i="3"/>
  <c r="V27" i="3"/>
  <c r="U24" i="3"/>
  <c r="U19" i="3"/>
  <c r="U20" i="3"/>
  <c r="U21" i="3"/>
  <c r="U22" i="3"/>
  <c r="U23" i="3"/>
  <c r="V23" i="3"/>
  <c r="U17" i="3"/>
  <c r="U18" i="3"/>
  <c r="V18" i="3"/>
  <c r="U14" i="3"/>
  <c r="U15" i="3"/>
  <c r="U16" i="3"/>
  <c r="V16" i="3"/>
  <c r="V13" i="3"/>
  <c r="U13" i="3"/>
  <c r="U8" i="3"/>
  <c r="U9" i="3"/>
  <c r="U10" i="3"/>
  <c r="U11" i="3"/>
  <c r="U12" i="3"/>
  <c r="V12" i="3"/>
  <c r="U6" i="3"/>
  <c r="U7" i="3"/>
  <c r="V7" i="3"/>
  <c r="U3" i="3"/>
  <c r="U4" i="3"/>
  <c r="U5" i="3"/>
  <c r="V5" i="3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U305" i="2"/>
  <c r="U306" i="2"/>
  <c r="U307" i="2"/>
  <c r="U308" i="2"/>
  <c r="U309" i="2"/>
  <c r="V309" i="2"/>
  <c r="U303" i="2"/>
  <c r="U304" i="2"/>
  <c r="V304" i="2"/>
  <c r="U300" i="2"/>
  <c r="U301" i="2"/>
  <c r="U302" i="2"/>
  <c r="V302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U294" i="2"/>
  <c r="U295" i="2"/>
  <c r="U296" i="2"/>
  <c r="U297" i="2"/>
  <c r="U298" i="2"/>
  <c r="V298" i="2"/>
  <c r="U292" i="2"/>
  <c r="U293" i="2"/>
  <c r="V293" i="2"/>
  <c r="U289" i="2"/>
  <c r="U290" i="2"/>
  <c r="U291" i="2"/>
  <c r="V291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U283" i="2"/>
  <c r="U284" i="2"/>
  <c r="U285" i="2"/>
  <c r="U286" i="2"/>
  <c r="U287" i="2"/>
  <c r="V287" i="2"/>
  <c r="U281" i="2"/>
  <c r="U282" i="2"/>
  <c r="V282" i="2"/>
  <c r="U278" i="2"/>
  <c r="U279" i="2"/>
  <c r="U280" i="2"/>
  <c r="V280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V277" i="2"/>
  <c r="U277" i="2"/>
  <c r="U272" i="2"/>
  <c r="U273" i="2"/>
  <c r="U274" i="2"/>
  <c r="U275" i="2"/>
  <c r="U276" i="2"/>
  <c r="V276" i="2"/>
  <c r="U270" i="2"/>
  <c r="U271" i="2"/>
  <c r="V271" i="2"/>
  <c r="U267" i="2"/>
  <c r="U268" i="2"/>
  <c r="U269" i="2"/>
  <c r="V269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U261" i="2"/>
  <c r="U262" i="2"/>
  <c r="U263" i="2"/>
  <c r="U264" i="2"/>
  <c r="U265" i="2"/>
  <c r="V265" i="2"/>
  <c r="U259" i="2"/>
  <c r="U260" i="2"/>
  <c r="V260" i="2"/>
  <c r="U256" i="2"/>
  <c r="U257" i="2"/>
  <c r="U258" i="2"/>
  <c r="V258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U250" i="2"/>
  <c r="U251" i="2"/>
  <c r="U252" i="2"/>
  <c r="U253" i="2"/>
  <c r="U254" i="2"/>
  <c r="V254" i="2"/>
  <c r="U248" i="2"/>
  <c r="U249" i="2"/>
  <c r="V249" i="2"/>
  <c r="U245" i="2"/>
  <c r="U246" i="2"/>
  <c r="U247" i="2"/>
  <c r="V247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U239" i="2"/>
  <c r="U240" i="2"/>
  <c r="U241" i="2"/>
  <c r="U242" i="2"/>
  <c r="U243" i="2"/>
  <c r="V243" i="2"/>
  <c r="U237" i="2"/>
  <c r="U238" i="2"/>
  <c r="V238" i="2"/>
  <c r="U234" i="2"/>
  <c r="U235" i="2"/>
  <c r="U236" i="2"/>
  <c r="V236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U228" i="2"/>
  <c r="U229" i="2"/>
  <c r="U230" i="2"/>
  <c r="U231" i="2"/>
  <c r="U232" i="2"/>
  <c r="V232" i="2"/>
  <c r="U226" i="2"/>
  <c r="U227" i="2"/>
  <c r="V227" i="2"/>
  <c r="U223" i="2"/>
  <c r="U224" i="2"/>
  <c r="U225" i="2"/>
  <c r="V225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U217" i="2"/>
  <c r="U218" i="2"/>
  <c r="U219" i="2"/>
  <c r="U220" i="2"/>
  <c r="U221" i="2"/>
  <c r="V221" i="2"/>
  <c r="U215" i="2"/>
  <c r="U216" i="2"/>
  <c r="V216" i="2"/>
  <c r="U212" i="2"/>
  <c r="U213" i="2"/>
  <c r="U214" i="2"/>
  <c r="V214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U206" i="2"/>
  <c r="U207" i="2"/>
  <c r="U208" i="2"/>
  <c r="U209" i="2"/>
  <c r="U210" i="2"/>
  <c r="V210" i="2"/>
  <c r="U204" i="2"/>
  <c r="U205" i="2"/>
  <c r="V205" i="2"/>
  <c r="U201" i="2"/>
  <c r="U202" i="2"/>
  <c r="U203" i="2"/>
  <c r="V203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U195" i="2"/>
  <c r="U196" i="2"/>
  <c r="U197" i="2"/>
  <c r="U198" i="2"/>
  <c r="U199" i="2"/>
  <c r="V199" i="2"/>
  <c r="U193" i="2"/>
  <c r="U194" i="2"/>
  <c r="V194" i="2"/>
  <c r="U190" i="2"/>
  <c r="U191" i="2"/>
  <c r="U192" i="2"/>
  <c r="V192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U184" i="2"/>
  <c r="U185" i="2"/>
  <c r="U186" i="2"/>
  <c r="U187" i="2"/>
  <c r="U188" i="2"/>
  <c r="V188" i="2"/>
  <c r="U182" i="2"/>
  <c r="U183" i="2"/>
  <c r="V183" i="2"/>
  <c r="U180" i="2"/>
  <c r="U181" i="2"/>
  <c r="V181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U173" i="2"/>
  <c r="U174" i="2"/>
  <c r="U175" i="2"/>
  <c r="U176" i="2"/>
  <c r="U177" i="2"/>
  <c r="V177" i="2"/>
  <c r="U171" i="2"/>
  <c r="U172" i="2"/>
  <c r="V172" i="2"/>
  <c r="U168" i="2"/>
  <c r="U169" i="2"/>
  <c r="U170" i="2"/>
  <c r="V170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U162" i="2"/>
  <c r="U163" i="2"/>
  <c r="U164" i="2"/>
  <c r="U165" i="2"/>
  <c r="U166" i="2"/>
  <c r="V166" i="2"/>
  <c r="U160" i="2"/>
  <c r="U161" i="2"/>
  <c r="V161" i="2"/>
  <c r="U157" i="2"/>
  <c r="U158" i="2"/>
  <c r="U159" i="2"/>
  <c r="V159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U151" i="2"/>
  <c r="U152" i="2"/>
  <c r="U153" i="2"/>
  <c r="U154" i="2"/>
  <c r="U155" i="2"/>
  <c r="V155" i="2"/>
  <c r="U149" i="2"/>
  <c r="U150" i="2"/>
  <c r="V150" i="2"/>
  <c r="U146" i="2"/>
  <c r="U147" i="2"/>
  <c r="U148" i="2"/>
  <c r="V148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U140" i="2"/>
  <c r="U141" i="2"/>
  <c r="U142" i="2"/>
  <c r="U143" i="2"/>
  <c r="U144" i="2"/>
  <c r="V144" i="2"/>
  <c r="U138" i="2"/>
  <c r="U139" i="2"/>
  <c r="V139" i="2"/>
  <c r="U135" i="2"/>
  <c r="U136" i="2"/>
  <c r="U137" i="2"/>
  <c r="V137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U129" i="2"/>
  <c r="U130" i="2"/>
  <c r="U131" i="2"/>
  <c r="U132" i="2"/>
  <c r="U133" i="2"/>
  <c r="V133" i="2"/>
  <c r="U127" i="2"/>
  <c r="U128" i="2"/>
  <c r="V128" i="2"/>
  <c r="U124" i="2"/>
  <c r="U125" i="2"/>
  <c r="U126" i="2"/>
  <c r="V126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U118" i="2"/>
  <c r="U119" i="2"/>
  <c r="U120" i="2"/>
  <c r="U121" i="2"/>
  <c r="U122" i="2"/>
  <c r="V122" i="2"/>
  <c r="U116" i="2"/>
  <c r="U117" i="2"/>
  <c r="V117" i="2"/>
  <c r="U113" i="2"/>
  <c r="U114" i="2"/>
  <c r="U115" i="2"/>
  <c r="V115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U107" i="2"/>
  <c r="U108" i="2"/>
  <c r="U109" i="2"/>
  <c r="U110" i="2"/>
  <c r="U111" i="2"/>
  <c r="V111" i="2"/>
  <c r="U105" i="2"/>
  <c r="U106" i="2"/>
  <c r="V106" i="2"/>
  <c r="U102" i="2"/>
  <c r="U103" i="2"/>
  <c r="U104" i="2"/>
  <c r="V104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U96" i="2"/>
  <c r="U97" i="2"/>
  <c r="U98" i="2"/>
  <c r="U99" i="2"/>
  <c r="U100" i="2"/>
  <c r="V100" i="2"/>
  <c r="U94" i="2"/>
  <c r="U95" i="2"/>
  <c r="V95" i="2"/>
  <c r="U91" i="2"/>
  <c r="U92" i="2"/>
  <c r="U93" i="2"/>
  <c r="V93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U85" i="2"/>
  <c r="U86" i="2"/>
  <c r="U87" i="2"/>
  <c r="U88" i="2"/>
  <c r="U89" i="2"/>
  <c r="V89" i="2"/>
  <c r="U83" i="2"/>
  <c r="U84" i="2"/>
  <c r="V84" i="2"/>
  <c r="U80" i="2"/>
  <c r="U81" i="2"/>
  <c r="U82" i="2"/>
  <c r="V82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U74" i="2"/>
  <c r="U75" i="2"/>
  <c r="U76" i="2"/>
  <c r="U77" i="2"/>
  <c r="U78" i="2"/>
  <c r="V78" i="2"/>
  <c r="U72" i="2"/>
  <c r="U73" i="2"/>
  <c r="V73" i="2"/>
  <c r="U69" i="2"/>
  <c r="U70" i="2"/>
  <c r="U71" i="2"/>
  <c r="V71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U63" i="2"/>
  <c r="U64" i="2"/>
  <c r="U65" i="2"/>
  <c r="U66" i="2"/>
  <c r="U67" i="2"/>
  <c r="V67" i="2"/>
  <c r="U61" i="2"/>
  <c r="U62" i="2"/>
  <c r="V62" i="2"/>
  <c r="U58" i="2"/>
  <c r="U59" i="2"/>
  <c r="U60" i="2"/>
  <c r="V60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U52" i="2"/>
  <c r="U53" i="2"/>
  <c r="U54" i="2"/>
  <c r="U55" i="2"/>
  <c r="U56" i="2"/>
  <c r="V56" i="2"/>
  <c r="U50" i="2"/>
  <c r="U51" i="2"/>
  <c r="V51" i="2"/>
  <c r="U47" i="2"/>
  <c r="U48" i="2"/>
  <c r="U49" i="2"/>
  <c r="V49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U41" i="2"/>
  <c r="U42" i="2"/>
  <c r="U43" i="2"/>
  <c r="U44" i="2"/>
  <c r="U45" i="2"/>
  <c r="V45" i="2"/>
  <c r="U39" i="2"/>
  <c r="U40" i="2"/>
  <c r="V40" i="2"/>
  <c r="U36" i="2"/>
  <c r="U37" i="2"/>
  <c r="U38" i="2"/>
  <c r="V38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U30" i="2"/>
  <c r="U31" i="2"/>
  <c r="U32" i="2"/>
  <c r="U33" i="2"/>
  <c r="U34" i="2"/>
  <c r="V34" i="2"/>
  <c r="U28" i="2"/>
  <c r="U29" i="2"/>
  <c r="V29" i="2"/>
  <c r="U25" i="2"/>
  <c r="U26" i="2"/>
  <c r="U27" i="2"/>
  <c r="V27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U19" i="2"/>
  <c r="U20" i="2"/>
  <c r="U21" i="2"/>
  <c r="U22" i="2"/>
  <c r="U23" i="2"/>
  <c r="V23" i="2"/>
  <c r="U17" i="2"/>
  <c r="U18" i="2"/>
  <c r="V18" i="2"/>
  <c r="U14" i="2"/>
  <c r="U15" i="2"/>
  <c r="U16" i="2"/>
  <c r="V16" i="2"/>
  <c r="U3" i="2"/>
  <c r="Y3" i="2"/>
  <c r="U4" i="2"/>
  <c r="Y4" i="2"/>
  <c r="U5" i="2"/>
  <c r="Y5" i="2"/>
  <c r="U6" i="2"/>
  <c r="Y6" i="2"/>
  <c r="U7" i="2"/>
  <c r="Y7" i="2"/>
  <c r="U8" i="2"/>
  <c r="Y8" i="2"/>
  <c r="U9" i="2"/>
  <c r="Y9" i="2"/>
  <c r="U10" i="2"/>
  <c r="Y10" i="2"/>
  <c r="U11" i="2"/>
  <c r="Y11" i="2"/>
  <c r="U12" i="2"/>
  <c r="Y12" i="2"/>
  <c r="Y13" i="2"/>
  <c r="Z3" i="2"/>
  <c r="Z4" i="2"/>
  <c r="Z5" i="2"/>
  <c r="Z6" i="2"/>
  <c r="Z7" i="2"/>
  <c r="Z8" i="2"/>
  <c r="Z9" i="2"/>
  <c r="Z10" i="2"/>
  <c r="Z11" i="2"/>
  <c r="Z12" i="2"/>
  <c r="Z13" i="2"/>
  <c r="AA3" i="2"/>
  <c r="AA4" i="2"/>
  <c r="AA5" i="2"/>
  <c r="AA6" i="2"/>
  <c r="AA7" i="2"/>
  <c r="AA8" i="2"/>
  <c r="AA9" i="2"/>
  <c r="AA10" i="2"/>
  <c r="AA11" i="2"/>
  <c r="AA12" i="2"/>
  <c r="AA13" i="2"/>
  <c r="AB3" i="2"/>
  <c r="AB4" i="2"/>
  <c r="AB5" i="2"/>
  <c r="AB6" i="2"/>
  <c r="AB7" i="2"/>
  <c r="AB8" i="2"/>
  <c r="AB9" i="2"/>
  <c r="AB10" i="2"/>
  <c r="AB11" i="2"/>
  <c r="AB12" i="2"/>
  <c r="AB13" i="2"/>
  <c r="AC3" i="2"/>
  <c r="AC4" i="2"/>
  <c r="AC5" i="2"/>
  <c r="AC6" i="2"/>
  <c r="AC7" i="2"/>
  <c r="AC8" i="2"/>
  <c r="AC9" i="2"/>
  <c r="AC10" i="2"/>
  <c r="AC11" i="2"/>
  <c r="AC12" i="2"/>
  <c r="AC13" i="2"/>
  <c r="AD13" i="2"/>
  <c r="AE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AD12" i="2"/>
  <c r="AE12" i="2"/>
  <c r="V12" i="2"/>
  <c r="AD11" i="2"/>
  <c r="AE11" i="2"/>
  <c r="AD10" i="2"/>
  <c r="AE10" i="2"/>
  <c r="AD9" i="2"/>
  <c r="AE9" i="2"/>
  <c r="AD8" i="2"/>
  <c r="AE8" i="2"/>
  <c r="AD7" i="2"/>
  <c r="AE7" i="2"/>
  <c r="V7" i="2"/>
  <c r="AD6" i="2"/>
  <c r="AE6" i="2"/>
  <c r="AD5" i="2"/>
  <c r="AE5" i="2"/>
  <c r="V5" i="2"/>
  <c r="AD4" i="2"/>
  <c r="AE4" i="2"/>
  <c r="AD3" i="2"/>
  <c r="AE3" i="2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W343" i="1"/>
  <c r="U338" i="1"/>
  <c r="U339" i="1"/>
  <c r="U340" i="1"/>
  <c r="U341" i="1"/>
  <c r="U342" i="1"/>
  <c r="V342" i="1"/>
  <c r="U336" i="1"/>
  <c r="U337" i="1"/>
  <c r="V337" i="1"/>
  <c r="U333" i="1"/>
  <c r="U334" i="1"/>
  <c r="U335" i="1"/>
  <c r="V335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U327" i="1"/>
  <c r="U328" i="1"/>
  <c r="U329" i="1"/>
  <c r="U330" i="1"/>
  <c r="U331" i="1"/>
  <c r="V331" i="1"/>
  <c r="U325" i="1"/>
  <c r="U326" i="1"/>
  <c r="V326" i="1"/>
  <c r="U322" i="1"/>
  <c r="U323" i="1"/>
  <c r="U324" i="1"/>
  <c r="V324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V321" i="1"/>
  <c r="U316" i="1"/>
  <c r="U317" i="1"/>
  <c r="U318" i="1"/>
  <c r="U319" i="1"/>
  <c r="U320" i="1"/>
  <c r="V320" i="1"/>
  <c r="U314" i="1"/>
  <c r="U315" i="1"/>
  <c r="V315" i="1"/>
  <c r="U311" i="1"/>
  <c r="U312" i="1"/>
  <c r="U313" i="1"/>
  <c r="V313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W310" i="1"/>
  <c r="U305" i="1"/>
  <c r="U306" i="1"/>
  <c r="U307" i="1"/>
  <c r="U308" i="1"/>
  <c r="U309" i="1"/>
  <c r="V309" i="1"/>
  <c r="U303" i="1"/>
  <c r="U304" i="1"/>
  <c r="V304" i="1"/>
  <c r="U300" i="1"/>
  <c r="U301" i="1"/>
  <c r="U302" i="1"/>
  <c r="V302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W299" i="1"/>
  <c r="U294" i="1"/>
  <c r="U295" i="1"/>
  <c r="U296" i="1"/>
  <c r="U297" i="1"/>
  <c r="U298" i="1"/>
  <c r="V298" i="1"/>
  <c r="U292" i="1"/>
  <c r="U293" i="1"/>
  <c r="V293" i="1"/>
  <c r="U289" i="1"/>
  <c r="U290" i="1"/>
  <c r="U291" i="1"/>
  <c r="V291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U283" i="1"/>
  <c r="U284" i="1"/>
  <c r="U285" i="1"/>
  <c r="U286" i="1"/>
  <c r="U287" i="1"/>
  <c r="V287" i="1"/>
  <c r="U281" i="1"/>
  <c r="U282" i="1"/>
  <c r="V282" i="1"/>
  <c r="U278" i="1"/>
  <c r="U279" i="1"/>
  <c r="U280" i="1"/>
  <c r="V280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U272" i="1"/>
  <c r="U273" i="1"/>
  <c r="U274" i="1"/>
  <c r="U275" i="1"/>
  <c r="U276" i="1"/>
  <c r="V276" i="1"/>
  <c r="U270" i="1"/>
  <c r="U271" i="1"/>
  <c r="V271" i="1"/>
  <c r="U267" i="1"/>
  <c r="U268" i="1"/>
  <c r="U269" i="1"/>
  <c r="V269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U261" i="1"/>
  <c r="U262" i="1"/>
  <c r="U263" i="1"/>
  <c r="U264" i="1"/>
  <c r="U265" i="1"/>
  <c r="V265" i="1"/>
  <c r="U259" i="1"/>
  <c r="U260" i="1"/>
  <c r="V260" i="1"/>
  <c r="U256" i="1"/>
  <c r="U257" i="1"/>
  <c r="U258" i="1"/>
  <c r="V258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U250" i="1"/>
  <c r="U251" i="1"/>
  <c r="U252" i="1"/>
  <c r="U253" i="1"/>
  <c r="U254" i="1"/>
  <c r="V254" i="1"/>
  <c r="U248" i="1"/>
  <c r="U249" i="1"/>
  <c r="V249" i="1"/>
  <c r="U245" i="1"/>
  <c r="U246" i="1"/>
  <c r="U247" i="1"/>
  <c r="V247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U239" i="1"/>
  <c r="U240" i="1"/>
  <c r="U241" i="1"/>
  <c r="U242" i="1"/>
  <c r="U243" i="1"/>
  <c r="V243" i="1"/>
  <c r="U237" i="1"/>
  <c r="U238" i="1"/>
  <c r="V238" i="1"/>
  <c r="U234" i="1"/>
  <c r="U235" i="1"/>
  <c r="U236" i="1"/>
  <c r="V236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U228" i="1"/>
  <c r="U229" i="1"/>
  <c r="U230" i="1"/>
  <c r="U231" i="1"/>
  <c r="U232" i="1"/>
  <c r="V232" i="1"/>
  <c r="U226" i="1"/>
  <c r="U227" i="1"/>
  <c r="V227" i="1"/>
  <c r="U223" i="1"/>
  <c r="U224" i="1"/>
  <c r="U225" i="1"/>
  <c r="V225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U217" i="1"/>
  <c r="U218" i="1"/>
  <c r="U219" i="1"/>
  <c r="U220" i="1"/>
  <c r="U221" i="1"/>
  <c r="V221" i="1"/>
  <c r="U215" i="1"/>
  <c r="U216" i="1"/>
  <c r="V216" i="1"/>
  <c r="U212" i="1"/>
  <c r="U213" i="1"/>
  <c r="U214" i="1"/>
  <c r="V214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U206" i="1"/>
  <c r="U207" i="1"/>
  <c r="U208" i="1"/>
  <c r="U209" i="1"/>
  <c r="U210" i="1"/>
  <c r="V210" i="1"/>
  <c r="U204" i="1"/>
  <c r="U205" i="1"/>
  <c r="V205" i="1"/>
  <c r="U201" i="1"/>
  <c r="U202" i="1"/>
  <c r="U203" i="1"/>
  <c r="V203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U195" i="1"/>
  <c r="U196" i="1"/>
  <c r="U197" i="1"/>
  <c r="U198" i="1"/>
  <c r="U199" i="1"/>
  <c r="V199" i="1"/>
  <c r="U193" i="1"/>
  <c r="U194" i="1"/>
  <c r="V194" i="1"/>
  <c r="U190" i="1"/>
  <c r="U191" i="1"/>
  <c r="U192" i="1"/>
  <c r="V192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W189" i="1"/>
  <c r="V189" i="1"/>
  <c r="U184" i="1"/>
  <c r="U185" i="1"/>
  <c r="U186" i="1"/>
  <c r="U187" i="1"/>
  <c r="U188" i="1"/>
  <c r="V188" i="1"/>
  <c r="U182" i="1"/>
  <c r="U183" i="1"/>
  <c r="V183" i="1"/>
  <c r="U179" i="1"/>
  <c r="U180" i="1"/>
  <c r="U181" i="1"/>
  <c r="V181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W178" i="1"/>
  <c r="U173" i="1"/>
  <c r="U174" i="1"/>
  <c r="U175" i="1"/>
  <c r="U176" i="1"/>
  <c r="U177" i="1"/>
  <c r="V177" i="1"/>
  <c r="U171" i="1"/>
  <c r="U172" i="1"/>
  <c r="V172" i="1"/>
  <c r="U168" i="1"/>
  <c r="U169" i="1"/>
  <c r="U170" i="1"/>
  <c r="V170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W167" i="1"/>
  <c r="V167" i="1"/>
  <c r="U162" i="1"/>
  <c r="U163" i="1"/>
  <c r="U164" i="1"/>
  <c r="U165" i="1"/>
  <c r="U166" i="1"/>
  <c r="V166" i="1"/>
  <c r="U160" i="1"/>
  <c r="U161" i="1"/>
  <c r="V161" i="1"/>
  <c r="U157" i="1"/>
  <c r="U158" i="1"/>
  <c r="U159" i="1"/>
  <c r="V159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W156" i="1"/>
  <c r="U151" i="1"/>
  <c r="U152" i="1"/>
  <c r="U153" i="1"/>
  <c r="U154" i="1"/>
  <c r="U155" i="1"/>
  <c r="V155" i="1"/>
  <c r="U149" i="1"/>
  <c r="U150" i="1"/>
  <c r="V150" i="1"/>
  <c r="U146" i="1"/>
  <c r="U147" i="1"/>
  <c r="U148" i="1"/>
  <c r="V148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W145" i="1"/>
  <c r="U140" i="1"/>
  <c r="U141" i="1"/>
  <c r="U142" i="1"/>
  <c r="U143" i="1"/>
  <c r="U144" i="1"/>
  <c r="V144" i="1"/>
  <c r="U138" i="1"/>
  <c r="U139" i="1"/>
  <c r="V139" i="1"/>
  <c r="U135" i="1"/>
  <c r="U136" i="1"/>
  <c r="U137" i="1"/>
  <c r="V137" i="1"/>
  <c r="C134" i="1"/>
  <c r="D134" i="1"/>
  <c r="F134" i="1"/>
  <c r="I134" i="1"/>
  <c r="S134" i="1"/>
  <c r="L134" i="1"/>
  <c r="U134" i="1"/>
  <c r="W134" i="1"/>
  <c r="T134" i="1"/>
  <c r="R134" i="1"/>
  <c r="Q134" i="1"/>
  <c r="P134" i="1"/>
  <c r="O134" i="1"/>
  <c r="N134" i="1"/>
  <c r="M134" i="1"/>
  <c r="K134" i="1"/>
  <c r="J134" i="1"/>
  <c r="H134" i="1"/>
  <c r="G134" i="1"/>
  <c r="E134" i="1"/>
  <c r="U129" i="1"/>
  <c r="U130" i="1"/>
  <c r="U131" i="1"/>
  <c r="U132" i="1"/>
  <c r="U133" i="1"/>
  <c r="V133" i="1"/>
  <c r="U127" i="1"/>
  <c r="U128" i="1"/>
  <c r="V128" i="1"/>
  <c r="U124" i="1"/>
  <c r="U125" i="1"/>
  <c r="U126" i="1"/>
  <c r="V126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W123" i="1"/>
  <c r="U118" i="1"/>
  <c r="U119" i="1"/>
  <c r="U120" i="1"/>
  <c r="U121" i="1"/>
  <c r="U122" i="1"/>
  <c r="V122" i="1"/>
  <c r="U116" i="1"/>
  <c r="U117" i="1"/>
  <c r="V117" i="1"/>
  <c r="U113" i="1"/>
  <c r="U114" i="1"/>
  <c r="U115" i="1"/>
  <c r="V115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W112" i="1"/>
  <c r="U107" i="1"/>
  <c r="U108" i="1"/>
  <c r="U109" i="1"/>
  <c r="U110" i="1"/>
  <c r="U111" i="1"/>
  <c r="V111" i="1"/>
  <c r="U105" i="1"/>
  <c r="U106" i="1"/>
  <c r="V106" i="1"/>
  <c r="U102" i="1"/>
  <c r="U103" i="1"/>
  <c r="U104" i="1"/>
  <c r="V104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W101" i="1"/>
  <c r="V101" i="1"/>
  <c r="U96" i="1"/>
  <c r="U97" i="1"/>
  <c r="U98" i="1"/>
  <c r="U99" i="1"/>
  <c r="U100" i="1"/>
  <c r="V100" i="1"/>
  <c r="U94" i="1"/>
  <c r="U95" i="1"/>
  <c r="V95" i="1"/>
  <c r="U91" i="1"/>
  <c r="U92" i="1"/>
  <c r="U93" i="1"/>
  <c r="V93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W90" i="1"/>
  <c r="U85" i="1"/>
  <c r="U86" i="1"/>
  <c r="U87" i="1"/>
  <c r="U88" i="1"/>
  <c r="U89" i="1"/>
  <c r="V89" i="1"/>
  <c r="U83" i="1"/>
  <c r="U84" i="1"/>
  <c r="V84" i="1"/>
  <c r="U80" i="1"/>
  <c r="U81" i="1"/>
  <c r="U82" i="1"/>
  <c r="V82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W79" i="1"/>
  <c r="V79" i="1"/>
  <c r="U74" i="1"/>
  <c r="U75" i="1"/>
  <c r="U76" i="1"/>
  <c r="U77" i="1"/>
  <c r="U78" i="1"/>
  <c r="V78" i="1"/>
  <c r="U72" i="1"/>
  <c r="U73" i="1"/>
  <c r="V73" i="1"/>
  <c r="U69" i="1"/>
  <c r="U70" i="1"/>
  <c r="U71" i="1"/>
  <c r="V71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W68" i="1"/>
  <c r="U63" i="1"/>
  <c r="U64" i="1"/>
  <c r="U65" i="1"/>
  <c r="U66" i="1"/>
  <c r="U67" i="1"/>
  <c r="V67" i="1"/>
  <c r="U61" i="1"/>
  <c r="U62" i="1"/>
  <c r="V62" i="1"/>
  <c r="U58" i="1"/>
  <c r="U59" i="1"/>
  <c r="U60" i="1"/>
  <c r="V60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W57" i="1"/>
  <c r="U52" i="1"/>
  <c r="U53" i="1"/>
  <c r="U54" i="1"/>
  <c r="U55" i="1"/>
  <c r="U56" i="1"/>
  <c r="V56" i="1"/>
  <c r="U50" i="1"/>
  <c r="U51" i="1"/>
  <c r="V51" i="1"/>
  <c r="U47" i="1"/>
  <c r="U48" i="1"/>
  <c r="U49" i="1"/>
  <c r="V49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W46" i="1"/>
  <c r="U41" i="1"/>
  <c r="U42" i="1"/>
  <c r="U43" i="1"/>
  <c r="U44" i="1"/>
  <c r="U45" i="1"/>
  <c r="V45" i="1"/>
  <c r="U39" i="1"/>
  <c r="U40" i="1"/>
  <c r="V40" i="1"/>
  <c r="U36" i="1"/>
  <c r="U37" i="1"/>
  <c r="U38" i="1"/>
  <c r="V38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U30" i="1"/>
  <c r="U31" i="1"/>
  <c r="U32" i="1"/>
  <c r="U33" i="1"/>
  <c r="U34" i="1"/>
  <c r="V34" i="1"/>
  <c r="U28" i="1"/>
  <c r="U29" i="1"/>
  <c r="V29" i="1"/>
  <c r="U25" i="1"/>
  <c r="U26" i="1"/>
  <c r="U27" i="1"/>
  <c r="V27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W24" i="1"/>
  <c r="U19" i="1"/>
  <c r="U20" i="1"/>
  <c r="U21" i="1"/>
  <c r="U22" i="1"/>
  <c r="U23" i="1"/>
  <c r="V23" i="1"/>
  <c r="X21" i="1"/>
  <c r="U17" i="1"/>
  <c r="U18" i="1"/>
  <c r="V18" i="1"/>
  <c r="U14" i="1"/>
  <c r="U15" i="1"/>
  <c r="U16" i="1"/>
  <c r="V16" i="1"/>
  <c r="U3" i="1"/>
  <c r="Y5" i="1"/>
  <c r="U4" i="1"/>
  <c r="Y6" i="1"/>
  <c r="U5" i="1"/>
  <c r="Y7" i="1"/>
  <c r="U6" i="1"/>
  <c r="Y8" i="1"/>
  <c r="U7" i="1"/>
  <c r="Y9" i="1"/>
  <c r="U8" i="1"/>
  <c r="Y10" i="1"/>
  <c r="U9" i="1"/>
  <c r="Y11" i="1"/>
  <c r="U10" i="1"/>
  <c r="Y12" i="1"/>
  <c r="U11" i="1"/>
  <c r="Y13" i="1"/>
  <c r="U12" i="1"/>
  <c r="Y14" i="1"/>
  <c r="Y15" i="1"/>
  <c r="Z5" i="1"/>
  <c r="Z6" i="1"/>
  <c r="Z7" i="1"/>
  <c r="Z8" i="1"/>
  <c r="Z9" i="1"/>
  <c r="Z10" i="1"/>
  <c r="Z11" i="1"/>
  <c r="Z12" i="1"/>
  <c r="Z13" i="1"/>
  <c r="Z14" i="1"/>
  <c r="Z15" i="1"/>
  <c r="AA5" i="1"/>
  <c r="AA6" i="1"/>
  <c r="AA7" i="1"/>
  <c r="AA8" i="1"/>
  <c r="AA9" i="1"/>
  <c r="AA10" i="1"/>
  <c r="AA11" i="1"/>
  <c r="AA12" i="1"/>
  <c r="AA13" i="1"/>
  <c r="AA14" i="1"/>
  <c r="AA15" i="1"/>
  <c r="AB5" i="1"/>
  <c r="AB6" i="1"/>
  <c r="AB7" i="1"/>
  <c r="AB8" i="1"/>
  <c r="AB9" i="1"/>
  <c r="AB10" i="1"/>
  <c r="AB11" i="1"/>
  <c r="AB12" i="1"/>
  <c r="AB13" i="1"/>
  <c r="AB14" i="1"/>
  <c r="AB15" i="1"/>
  <c r="AC5" i="1"/>
  <c r="AC6" i="1"/>
  <c r="AC7" i="1"/>
  <c r="AC8" i="1"/>
  <c r="AC9" i="1"/>
  <c r="AC10" i="1"/>
  <c r="AC11" i="1"/>
  <c r="AC12" i="1"/>
  <c r="AC13" i="1"/>
  <c r="AC14" i="1"/>
  <c r="AC15" i="1"/>
  <c r="AD15" i="1"/>
  <c r="AE15" i="1"/>
  <c r="AD14" i="1"/>
  <c r="AE14" i="1"/>
  <c r="AD13" i="1"/>
  <c r="AE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AD12" i="1"/>
  <c r="AE12" i="1"/>
  <c r="V12" i="1"/>
  <c r="AD11" i="1"/>
  <c r="AE11" i="1"/>
  <c r="AD10" i="1"/>
  <c r="AE10" i="1"/>
  <c r="AD9" i="1"/>
  <c r="AE9" i="1"/>
  <c r="AD8" i="1"/>
  <c r="AE8" i="1"/>
  <c r="AD7" i="1"/>
  <c r="AE7" i="1"/>
  <c r="V7" i="1"/>
  <c r="AD6" i="1"/>
  <c r="AE6" i="1"/>
  <c r="AD5" i="1"/>
  <c r="AE5" i="1"/>
  <c r="V5" i="1"/>
</calcChain>
</file>

<file path=xl/sharedStrings.xml><?xml version="1.0" encoding="utf-8"?>
<sst xmlns="http://schemas.openxmlformats.org/spreadsheetml/2006/main" count="4626" uniqueCount="128">
  <si>
    <t>REKAP JANUARI</t>
  </si>
  <si>
    <t>TOTAL</t>
  </si>
  <si>
    <t>TGL</t>
  </si>
  <si>
    <t>MESIN</t>
  </si>
  <si>
    <t>AA 40</t>
  </si>
  <si>
    <t>AA 25</t>
  </si>
  <si>
    <t>AA 20</t>
  </si>
  <si>
    <t>BB 40</t>
  </si>
  <si>
    <t>CC 50</t>
  </si>
  <si>
    <t>DD 50</t>
  </si>
  <si>
    <t>SSF 25</t>
  </si>
  <si>
    <t>SW 30</t>
  </si>
  <si>
    <t>SW 40</t>
  </si>
  <si>
    <t>SF 30</t>
  </si>
  <si>
    <t>SS 30</t>
  </si>
  <si>
    <t>SSS 30</t>
  </si>
  <si>
    <t>AC 30</t>
  </si>
  <si>
    <t>NL 25</t>
  </si>
  <si>
    <t>J PAC</t>
  </si>
  <si>
    <t>J SW</t>
  </si>
  <si>
    <t>J AA</t>
  </si>
  <si>
    <t>POLOS 40</t>
  </si>
  <si>
    <t>SA</t>
  </si>
  <si>
    <t>REKAP MINGGUAN</t>
  </si>
  <si>
    <t>SB</t>
  </si>
  <si>
    <t>1-5 januar</t>
  </si>
  <si>
    <t>7-12 januari</t>
  </si>
  <si>
    <t>14-19 januari</t>
  </si>
  <si>
    <t>21-26 januari</t>
  </si>
  <si>
    <t>28-31 januari</t>
  </si>
  <si>
    <t>total</t>
  </si>
  <si>
    <t>rata-rata</t>
  </si>
  <si>
    <t>MIXER</t>
  </si>
  <si>
    <t>RA</t>
  </si>
  <si>
    <t>RB</t>
  </si>
  <si>
    <t>RC</t>
  </si>
  <si>
    <t>RD</t>
  </si>
  <si>
    <t>RE</t>
  </si>
  <si>
    <t>RF</t>
  </si>
  <si>
    <t>RG</t>
  </si>
  <si>
    <t>REKAP Februari</t>
  </si>
  <si>
    <t>1-2 FEB</t>
  </si>
  <si>
    <t>4-9 FEB</t>
  </si>
  <si>
    <t>11-16 FEB</t>
  </si>
  <si>
    <t>18-23 FEB</t>
  </si>
  <si>
    <t>25-28 FEB</t>
  </si>
  <si>
    <t>Tgl</t>
  </si>
  <si>
    <t>Rekap Maret</t>
  </si>
  <si>
    <t xml:space="preserve"> </t>
  </si>
  <si>
    <t xml:space="preserve">                                                            </t>
  </si>
  <si>
    <t>REKAP April</t>
  </si>
  <si>
    <t>1-6 APR</t>
  </si>
  <si>
    <t>8-13 APR</t>
  </si>
  <si>
    <t>15-20 APR</t>
  </si>
  <si>
    <t>22-27 APR</t>
  </si>
  <si>
    <t>29-30</t>
  </si>
  <si>
    <t>REKAP Mei</t>
  </si>
  <si>
    <t>1-4 MEI</t>
  </si>
  <si>
    <t>6-11 MEI</t>
  </si>
  <si>
    <t>13-18 MEI</t>
  </si>
  <si>
    <t>20-25 MEI</t>
  </si>
  <si>
    <t>27-31 MEI</t>
  </si>
  <si>
    <t>n</t>
  </si>
  <si>
    <t>t</t>
  </si>
  <si>
    <t>21hari</t>
  </si>
  <si>
    <t>26 hari</t>
  </si>
  <si>
    <t>REKAP Juni</t>
  </si>
  <si>
    <t>REKAP MINGGUAN JUNI</t>
  </si>
  <si>
    <t>Alat</t>
  </si>
  <si>
    <t>1-3 JUNI</t>
  </si>
  <si>
    <t>10-15 JUN</t>
  </si>
  <si>
    <t>17 - 22 JUN</t>
  </si>
  <si>
    <t>24-29 JUN</t>
  </si>
  <si>
    <t>TOTAL PRODUKSI</t>
  </si>
  <si>
    <t>MEI</t>
  </si>
  <si>
    <t>21 HARI</t>
  </si>
  <si>
    <t>REKAP Juli</t>
  </si>
  <si>
    <t>1-6 JULI</t>
  </si>
  <si>
    <t>8-13 JUN</t>
  </si>
  <si>
    <t>15 - 20 Jul</t>
  </si>
  <si>
    <t>22-27 JUN</t>
  </si>
  <si>
    <t>29-31,</t>
  </si>
  <si>
    <t>27Hari</t>
  </si>
  <si>
    <t>REKAP Agustus</t>
  </si>
  <si>
    <t>1-3 AGT</t>
  </si>
  <si>
    <t>5 - 10 AGT</t>
  </si>
  <si>
    <t>12 - 16 AGT</t>
  </si>
  <si>
    <t>19 - 24 AGT</t>
  </si>
  <si>
    <t>26 - 31 AGT</t>
  </si>
  <si>
    <t>26Hari</t>
  </si>
  <si>
    <t>Mix</t>
  </si>
  <si>
    <t>Unit 1</t>
  </si>
  <si>
    <t>Unit 2</t>
  </si>
  <si>
    <t>u1</t>
  </si>
  <si>
    <t>u2</t>
  </si>
  <si>
    <t>stap</t>
  </si>
  <si>
    <t>DCB 25</t>
  </si>
  <si>
    <t>2-7 Sept</t>
  </si>
  <si>
    <t>9-14 Sept</t>
  </si>
  <si>
    <t>16-21 Sept</t>
  </si>
  <si>
    <t>23 - 28 Sept</t>
  </si>
  <si>
    <t>30 Sept</t>
  </si>
  <si>
    <t>2019-9-31</t>
  </si>
  <si>
    <t>REKAP Oktober</t>
  </si>
  <si>
    <t>REKAP MINGGUAN OKTOBER</t>
  </si>
  <si>
    <t>1-5 okt</t>
  </si>
  <si>
    <t>7-12</t>
  </si>
  <si>
    <t>14-19</t>
  </si>
  <si>
    <t>21-26</t>
  </si>
  <si>
    <t>28-31</t>
  </si>
  <si>
    <t>BEDAAAAAAAAAAAAA</t>
  </si>
  <si>
    <t>REKAP November</t>
  </si>
  <si>
    <t>DCB</t>
  </si>
  <si>
    <t>KDCC</t>
  </si>
  <si>
    <t>1-2 Nov</t>
  </si>
  <si>
    <t>4-8</t>
  </si>
  <si>
    <t>11-16</t>
  </si>
  <si>
    <t>18-23</t>
  </si>
  <si>
    <t>25-30</t>
  </si>
  <si>
    <t>REKAP DESEMBER</t>
  </si>
  <si>
    <t>DCD</t>
  </si>
  <si>
    <t>REKAP MINGGUAN Desember</t>
  </si>
  <si>
    <t>2-7 Des</t>
  </si>
  <si>
    <t>9 - 14</t>
  </si>
  <si>
    <t>16 - 21</t>
  </si>
  <si>
    <t>23 - 28</t>
  </si>
  <si>
    <t>30 - 31</t>
  </si>
  <si>
    <t xml:space="preserve">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</si>
</sst>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6" formatCode="#,##0.00_ "/>
    <numFmt numFmtId="167" formatCode="#,##0_ "/>
  </numFmts>
  <fonts count="1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11"/>
      <color rgb="FFFF0000"/>
      <name val="Calibri"/>
      <charset val="134"/>
    </font>
    <font>
      <sz val="11"/>
      <name val="Calibri"/>
      <charset val="134"/>
    </font>
    <font>
      <b/>
      <sz val="9"/>
      <color rgb="FF000000"/>
      <name val="Calibri"/>
      <charset val="134"/>
    </font>
    <font>
      <b/>
      <sz val="11"/>
      <color rgb="FF00B0F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1" fillId="0" borderId="3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</xf>
    <xf numFmtId="16" fontId="1" fillId="0" borderId="3" xfId="0" applyNumberFormat="1" applyFont="1" applyFill="1" applyBorder="1" applyAlignment="1" applyProtection="1">
      <alignment vertical="center"/>
    </xf>
    <xf numFmtId="0" fontId="1" fillId="0" borderId="3" xfId="0" applyFont="1" applyFill="1" applyBorder="1" applyAlignment="1" applyProtection="1">
      <alignment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vertical="center"/>
    </xf>
    <xf numFmtId="167" fontId="1" fillId="0" borderId="3" xfId="0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49" fontId="4" fillId="0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1" fillId="0" borderId="3" xfId="0" applyNumberFormat="1" applyFont="1" applyFill="1" applyBorder="1" applyAlignment="1">
      <alignment vertical="center"/>
    </xf>
    <xf numFmtId="0" fontId="3" fillId="2" borderId="3" xfId="0" applyFont="1" applyFill="1" applyBorder="1" applyAlignment="1" applyProtection="1">
      <alignment horizontal="center" vertical="center"/>
    </xf>
    <xf numFmtId="167" fontId="3" fillId="2" borderId="3" xfId="0" applyNumberFormat="1" applyFont="1" applyFill="1" applyBorder="1" applyAlignment="1" applyProtection="1">
      <alignment vertical="center"/>
    </xf>
    <xf numFmtId="167" fontId="3" fillId="2" borderId="3" xfId="0" applyNumberFormat="1" applyFont="1" applyFill="1" applyBorder="1" applyAlignment="1">
      <alignment vertical="center"/>
    </xf>
    <xf numFmtId="16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67" fontId="1" fillId="0" borderId="0" xfId="0" applyNumberFormat="1" applyFont="1" applyFill="1" applyAlignment="1">
      <alignment vertical="center"/>
    </xf>
    <xf numFmtId="166" fontId="1" fillId="0" borderId="0" xfId="0" applyNumberFormat="1" applyFont="1" applyFill="1" applyAlignment="1">
      <alignment vertical="center"/>
    </xf>
    <xf numFmtId="167" fontId="1" fillId="3" borderId="0" xfId="0" applyNumberFormat="1" applyFont="1" applyFill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7" fontId="1" fillId="0" borderId="0" xfId="0" applyNumberFormat="1" applyFont="1" applyFill="1" applyBorder="1" applyAlignment="1" applyProtection="1">
      <alignment vertical="center"/>
    </xf>
    <xf numFmtId="167" fontId="1" fillId="0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 applyProtection="1">
      <alignment horizontal="center" vertical="center"/>
    </xf>
    <xf numFmtId="167" fontId="3" fillId="2" borderId="0" xfId="0" applyNumberFormat="1" applyFont="1" applyFill="1" applyBorder="1" applyAlignment="1" applyProtection="1">
      <alignment vertical="center"/>
    </xf>
    <xf numFmtId="167" fontId="3" fillId="2" borderId="0" xfId="0" applyNumberFormat="1" applyFont="1" applyFill="1" applyBorder="1" applyAlignment="1">
      <alignment vertical="center"/>
    </xf>
    <xf numFmtId="166" fontId="1" fillId="0" borderId="0" xfId="0" applyNumberFormat="1" applyFont="1" applyFill="1" applyBorder="1" applyAlignment="1">
      <alignment vertical="center"/>
    </xf>
    <xf numFmtId="167" fontId="1" fillId="3" borderId="0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16" fontId="5" fillId="0" borderId="3" xfId="0" applyNumberFormat="1" applyFont="1" applyFill="1" applyBorder="1" applyAlignment="1" applyProtection="1">
      <alignment vertical="center"/>
    </xf>
    <xf numFmtId="164" fontId="3" fillId="0" borderId="3" xfId="0" applyNumberFormat="1" applyFont="1" applyFill="1" applyBorder="1" applyAlignment="1" applyProtection="1">
      <alignment vertical="center"/>
    </xf>
    <xf numFmtId="16" fontId="1" fillId="2" borderId="3" xfId="0" applyNumberFormat="1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vertical="center"/>
    </xf>
    <xf numFmtId="0" fontId="6" fillId="4" borderId="3" xfId="0" applyFont="1" applyFill="1" applyBorder="1" applyAlignment="1" applyProtection="1">
      <alignment vertical="center"/>
    </xf>
    <xf numFmtId="167" fontId="1" fillId="2" borderId="3" xfId="0" applyNumberFormat="1" applyFont="1" applyFill="1" applyBorder="1" applyAlignment="1" applyProtection="1">
      <alignment vertical="center"/>
    </xf>
    <xf numFmtId="0" fontId="1" fillId="2" borderId="0" xfId="0" applyFont="1" applyFill="1" applyBorder="1" applyAlignment="1">
      <alignment vertical="center"/>
    </xf>
    <xf numFmtId="167" fontId="3" fillId="0" borderId="3" xfId="0" applyNumberFormat="1" applyFont="1" applyFill="1" applyBorder="1" applyAlignment="1" applyProtection="1">
      <alignment vertical="center"/>
    </xf>
    <xf numFmtId="49" fontId="1" fillId="0" borderId="3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2" fillId="0" borderId="3" xfId="0" applyFont="1" applyFill="1" applyBorder="1" applyAlignment="1" applyProtection="1">
      <alignment vertical="center"/>
    </xf>
    <xf numFmtId="166" fontId="1" fillId="3" borderId="0" xfId="0" applyNumberFormat="1" applyFont="1" applyFill="1" applyAlignment="1">
      <alignment vertical="center"/>
    </xf>
    <xf numFmtId="0" fontId="1" fillId="0" borderId="3" xfId="0" applyFont="1" applyFill="1" applyBorder="1" applyAlignment="1" applyProtection="1">
      <alignment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166" fontId="1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3" fontId="10" fillId="4" borderId="0" xfId="0" applyNumberFormat="1" applyFont="1" applyFill="1">
      <alignment vertical="center"/>
    </xf>
    <xf numFmtId="167" fontId="3" fillId="0" borderId="3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" fontId="1" fillId="0" borderId="5" xfId="0" applyNumberFormat="1" applyFont="1" applyFill="1" applyBorder="1" applyAlignment="1" applyProtection="1">
      <alignment horizontal="center" vertical="center"/>
    </xf>
    <xf numFmtId="16" fontId="1" fillId="0" borderId="3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5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vertical="center"/>
    </xf>
    <xf numFmtId="0" fontId="1" fillId="0" borderId="6" xfId="0" applyFont="1" applyFill="1" applyBorder="1" applyAlignment="1" applyProtection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3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16" fontId="3" fillId="0" borderId="3" xfId="0" applyNumberFormat="1" applyFont="1" applyFill="1" applyBorder="1" applyAlignment="1" applyProtection="1">
      <alignment horizontal="center" vertical="center"/>
    </xf>
    <xf numFmtId="16" fontId="1" fillId="0" borderId="3" xfId="0" applyNumberFormat="1" applyFont="1" applyFill="1" applyBorder="1" applyAlignment="1" applyProtection="1">
      <alignment horizontal="center" vertical="center"/>
    </xf>
    <xf numFmtId="167" fontId="1" fillId="0" borderId="3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1" fillId="0" borderId="5" xfId="0" applyFont="1" applyFill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167" fontId="1" fillId="0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</xf>
    <xf numFmtId="16" fontId="1" fillId="0" borderId="5" xfId="0" applyNumberFormat="1" applyFont="1" applyFill="1" applyBorder="1" applyAlignment="1" applyProtection="1">
      <alignment horizontal="center" vertical="center"/>
    </xf>
    <xf numFmtId="16" fontId="1" fillId="0" borderId="7" xfId="0" applyNumberFormat="1" applyFont="1" applyFill="1" applyBorder="1" applyAlignment="1" applyProtection="1">
      <alignment horizontal="center" vertical="center"/>
    </xf>
    <xf numFmtId="16" fontId="1" fillId="0" borderId="6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3"/>
  <sheetViews>
    <sheetView tabSelected="1" zoomScale="85" zoomScaleNormal="85" workbookViewId="0">
      <pane ySplit="2" topLeftCell="A3" activePane="bottomLeft" state="frozen"/>
      <selection pane="bottomLeft" activeCell="G15" sqref="G15"/>
    </sheetView>
  </sheetViews>
  <sheetFormatPr defaultColWidth="9" defaultRowHeight="14.4"/>
  <cols>
    <col min="21" max="21" width="9" customWidth="1"/>
    <col min="25" max="25" width="9.44140625" customWidth="1"/>
    <col min="26" max="26" width="11" customWidth="1"/>
    <col min="27" max="29" width="12.109375" customWidth="1"/>
    <col min="30" max="30" width="12.5546875" customWidth="1"/>
    <col min="31" max="31" width="11.109375" customWidth="1"/>
  </cols>
  <sheetData>
    <row r="1" spans="1:31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4" t="s">
        <v>1</v>
      </c>
      <c r="V1" s="8"/>
    </row>
    <row r="2" spans="1:31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74"/>
      <c r="V2" s="9"/>
    </row>
    <row r="3" spans="1:31">
      <c r="A3" s="87">
        <v>44897</v>
      </c>
      <c r="B3" s="4" t="s">
        <v>22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7">
        <f t="shared" ref="U3:U66" si="0">(C3*40)+(D3*25)+(E3*20)+(F3*40)+(G3*50)+(H3*50)+(I3*25)+(J3*30)+(K3*40)+(L3*30)+(M3*30)+(N3*30)+(O3*30)+(P3*25+(Q3*1000)+(R3*1000)+(S3*1000)+(T3*40))</f>
        <v>0</v>
      </c>
      <c r="V3" s="8"/>
      <c r="X3" s="70" t="s">
        <v>23</v>
      </c>
      <c r="Y3" s="70"/>
      <c r="Z3" s="70"/>
      <c r="AA3" s="70"/>
      <c r="AB3" s="70"/>
      <c r="AC3" s="70"/>
      <c r="AD3" s="21"/>
      <c r="AE3" s="21"/>
    </row>
    <row r="4" spans="1:31">
      <c r="A4" s="88"/>
      <c r="B4" s="4" t="s">
        <v>24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7">
        <f t="shared" si="0"/>
        <v>0</v>
      </c>
      <c r="V4" s="8"/>
      <c r="X4" s="4"/>
      <c r="Y4" s="47" t="s">
        <v>25</v>
      </c>
      <c r="Z4" s="47" t="s">
        <v>26</v>
      </c>
      <c r="AA4" s="47" t="s">
        <v>27</v>
      </c>
      <c r="AB4" s="47" t="s">
        <v>28</v>
      </c>
      <c r="AC4" s="48" t="s">
        <v>29</v>
      </c>
      <c r="AD4" s="50" t="s">
        <v>30</v>
      </c>
      <c r="AE4" s="50" t="s">
        <v>31</v>
      </c>
    </row>
    <row r="5" spans="1:31">
      <c r="A5" s="88"/>
      <c r="B5" s="4" t="s">
        <v>32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7">
        <f t="shared" si="0"/>
        <v>0</v>
      </c>
      <c r="V5" s="8">
        <f>SUM(U3:U5)</f>
        <v>0</v>
      </c>
      <c r="X5" s="1" t="s">
        <v>22</v>
      </c>
      <c r="Y5" s="7">
        <f>SUM(U3,U14,U25,U36,U47)</f>
        <v>30805</v>
      </c>
      <c r="Z5" s="7">
        <f>SUM(U69,U80,U91,U102,U113,U124)</f>
        <v>70085</v>
      </c>
      <c r="AA5" s="7">
        <f>U146+U157+U168+U179+U190+U201</f>
        <v>59085</v>
      </c>
      <c r="AB5" s="7">
        <f>U223+U234+U245+U256+U267+U278</f>
        <v>70000</v>
      </c>
      <c r="AC5" s="13">
        <f>U300+U311+U322</f>
        <v>42445</v>
      </c>
      <c r="AD5" s="24">
        <f>SUM(Y5:AC5)</f>
        <v>272420</v>
      </c>
      <c r="AE5" s="24">
        <f t="shared" ref="AE5:AE9" si="1">AD5/25</f>
        <v>10896.8</v>
      </c>
    </row>
    <row r="6" spans="1:31">
      <c r="A6" s="88"/>
      <c r="B6" s="4" t="s">
        <v>33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7">
        <f t="shared" si="0"/>
        <v>0</v>
      </c>
      <c r="V6" s="8"/>
      <c r="X6" s="1" t="s">
        <v>24</v>
      </c>
      <c r="Y6" s="7">
        <f t="shared" ref="Y6:Y14" si="2">SUM(U4,U15,U26,U37,U48)</f>
        <v>31675</v>
      </c>
      <c r="Z6" s="7">
        <f t="shared" ref="Z6:Z14" si="3">SUM(U70,U81,U92,U103,U114,U125)</f>
        <v>40550</v>
      </c>
      <c r="AA6" s="7">
        <f t="shared" ref="AA6:AA14" si="4">U147+U158+U169+U180+U191+U202</f>
        <v>55675</v>
      </c>
      <c r="AB6" s="7">
        <f>U224+U235+U246+U257+U268+U279</f>
        <v>47025</v>
      </c>
      <c r="AC6" s="13">
        <f t="shared" ref="AC6:AC14" si="5">U301+U312+U323</f>
        <v>28300</v>
      </c>
      <c r="AD6" s="24">
        <f t="shared" ref="AD6:AD15" si="6">SUM(Y6:AC6)</f>
        <v>203225</v>
      </c>
      <c r="AE6" s="24">
        <f t="shared" si="1"/>
        <v>8129</v>
      </c>
    </row>
    <row r="7" spans="1:31">
      <c r="A7" s="88"/>
      <c r="B7" s="4" t="s">
        <v>34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7">
        <f t="shared" si="0"/>
        <v>0</v>
      </c>
      <c r="V7" s="8">
        <f>SUM(U6:U7)</f>
        <v>0</v>
      </c>
      <c r="X7" s="1" t="s">
        <v>32</v>
      </c>
      <c r="Y7" s="7">
        <f t="shared" si="2"/>
        <v>105420</v>
      </c>
      <c r="Z7" s="7">
        <f t="shared" si="3"/>
        <v>152240</v>
      </c>
      <c r="AA7" s="7">
        <f t="shared" si="4"/>
        <v>146940</v>
      </c>
      <c r="AB7" s="7">
        <f t="shared" ref="AB7:AB14" si="7">U225+U236+U247+U258+U269+U280</f>
        <v>132020</v>
      </c>
      <c r="AC7" s="13">
        <f t="shared" si="5"/>
        <v>60150</v>
      </c>
      <c r="AD7" s="24">
        <f t="shared" si="6"/>
        <v>596770</v>
      </c>
      <c r="AE7" s="24">
        <f t="shared" si="1"/>
        <v>23870.799999999999</v>
      </c>
    </row>
    <row r="8" spans="1:31">
      <c r="A8" s="88"/>
      <c r="B8" s="4" t="s">
        <v>35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7">
        <f t="shared" si="0"/>
        <v>0</v>
      </c>
      <c r="V8" s="8"/>
      <c r="X8" s="1" t="s">
        <v>33</v>
      </c>
      <c r="Y8" s="7">
        <f t="shared" si="2"/>
        <v>85000</v>
      </c>
      <c r="Z8" s="7">
        <f t="shared" si="3"/>
        <v>127240</v>
      </c>
      <c r="AA8" s="7">
        <f t="shared" si="4"/>
        <v>142000</v>
      </c>
      <c r="AB8" s="7">
        <f t="shared" si="7"/>
        <v>133665</v>
      </c>
      <c r="AC8" s="13">
        <f t="shared" si="5"/>
        <v>69000</v>
      </c>
      <c r="AD8" s="24">
        <f t="shared" si="6"/>
        <v>556905</v>
      </c>
      <c r="AE8" s="24">
        <f t="shared" si="1"/>
        <v>22276.2</v>
      </c>
    </row>
    <row r="9" spans="1:31">
      <c r="A9" s="88"/>
      <c r="B9" s="4" t="s">
        <v>36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7">
        <f t="shared" si="0"/>
        <v>0</v>
      </c>
      <c r="V9" s="8"/>
      <c r="X9" s="1" t="s">
        <v>34</v>
      </c>
      <c r="Y9" s="7">
        <f t="shared" si="2"/>
        <v>69760</v>
      </c>
      <c r="Z9" s="7">
        <f t="shared" si="3"/>
        <v>94000</v>
      </c>
      <c r="AA9" s="7">
        <f t="shared" si="4"/>
        <v>118000</v>
      </c>
      <c r="AB9" s="7">
        <f t="shared" si="7"/>
        <v>117950</v>
      </c>
      <c r="AC9" s="13">
        <f t="shared" si="5"/>
        <v>66000</v>
      </c>
      <c r="AD9" s="24">
        <f t="shared" si="6"/>
        <v>465710</v>
      </c>
      <c r="AE9" s="24">
        <f t="shared" si="1"/>
        <v>18628.400000000001</v>
      </c>
    </row>
    <row r="10" spans="1:31">
      <c r="A10" s="88"/>
      <c r="B10" s="4" t="s">
        <v>37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7">
        <f t="shared" si="0"/>
        <v>0</v>
      </c>
      <c r="V10" s="8"/>
      <c r="X10" s="1" t="s">
        <v>35</v>
      </c>
      <c r="Y10" s="7">
        <f t="shared" si="2"/>
        <v>38730</v>
      </c>
      <c r="Z10" s="7">
        <f t="shared" si="3"/>
        <v>60950</v>
      </c>
      <c r="AA10" s="7">
        <f t="shared" si="4"/>
        <v>52460</v>
      </c>
      <c r="AB10" s="7">
        <f t="shared" si="7"/>
        <v>45340</v>
      </c>
      <c r="AC10" s="13">
        <f t="shared" si="5"/>
        <v>29400</v>
      </c>
      <c r="AD10" s="24">
        <f t="shared" si="6"/>
        <v>226880</v>
      </c>
      <c r="AE10" s="24">
        <f>AD10/19</f>
        <v>11941.052631578947</v>
      </c>
    </row>
    <row r="11" spans="1:31">
      <c r="A11" s="88"/>
      <c r="B11" s="4" t="s">
        <v>38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7">
        <f t="shared" si="0"/>
        <v>0</v>
      </c>
      <c r="V11" s="8"/>
      <c r="X11" s="1" t="s">
        <v>36</v>
      </c>
      <c r="Y11" s="7">
        <f t="shared" si="2"/>
        <v>49200</v>
      </c>
      <c r="Z11" s="7">
        <f t="shared" si="3"/>
        <v>70840</v>
      </c>
      <c r="AA11" s="7">
        <f t="shared" si="4"/>
        <v>71750</v>
      </c>
      <c r="AB11" s="7">
        <f t="shared" si="7"/>
        <v>63040</v>
      </c>
      <c r="AC11" s="13">
        <f t="shared" si="5"/>
        <v>31800</v>
      </c>
      <c r="AD11" s="24">
        <f t="shared" si="6"/>
        <v>286630</v>
      </c>
      <c r="AE11" s="24">
        <f>AD11/22</f>
        <v>13028.636363636364</v>
      </c>
    </row>
    <row r="12" spans="1:31">
      <c r="A12" s="89"/>
      <c r="B12" s="4" t="s">
        <v>39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7">
        <f t="shared" si="0"/>
        <v>0</v>
      </c>
      <c r="V12" s="8">
        <f>SUM(U8:U12)</f>
        <v>0</v>
      </c>
      <c r="X12" s="1" t="s">
        <v>37</v>
      </c>
      <c r="Y12" s="7">
        <f t="shared" si="2"/>
        <v>46800</v>
      </c>
      <c r="Z12" s="7">
        <f t="shared" si="3"/>
        <v>77600</v>
      </c>
      <c r="AA12" s="7">
        <f t="shared" si="4"/>
        <v>54200</v>
      </c>
      <c r="AB12" s="7">
        <f t="shared" si="7"/>
        <v>45200</v>
      </c>
      <c r="AC12" s="13">
        <f t="shared" si="5"/>
        <v>38800</v>
      </c>
      <c r="AD12" s="24">
        <f t="shared" si="6"/>
        <v>262600</v>
      </c>
      <c r="AE12" s="24">
        <f t="shared" ref="AE12:AE13" si="8">AD12/25</f>
        <v>10504</v>
      </c>
    </row>
    <row r="13" spans="1:31">
      <c r="A13" s="71" t="s">
        <v>1</v>
      </c>
      <c r="B13" s="71"/>
      <c r="C13" s="6">
        <f t="shared" ref="C13:T13" si="9">SUM(C3:C12)</f>
        <v>0</v>
      </c>
      <c r="D13" s="6">
        <f t="shared" si="9"/>
        <v>0</v>
      </c>
      <c r="E13" s="6">
        <f t="shared" si="9"/>
        <v>0</v>
      </c>
      <c r="F13" s="6">
        <f t="shared" si="9"/>
        <v>0</v>
      </c>
      <c r="G13" s="6">
        <f t="shared" si="9"/>
        <v>0</v>
      </c>
      <c r="H13" s="6">
        <f t="shared" si="9"/>
        <v>0</v>
      </c>
      <c r="I13" s="6">
        <f t="shared" si="9"/>
        <v>0</v>
      </c>
      <c r="J13" s="6">
        <f t="shared" si="9"/>
        <v>0</v>
      </c>
      <c r="K13" s="6">
        <f t="shared" si="9"/>
        <v>0</v>
      </c>
      <c r="L13" s="6">
        <f t="shared" si="9"/>
        <v>0</v>
      </c>
      <c r="M13" s="6">
        <f t="shared" si="9"/>
        <v>0</v>
      </c>
      <c r="N13" s="6">
        <f t="shared" si="9"/>
        <v>0</v>
      </c>
      <c r="O13" s="6">
        <f t="shared" si="9"/>
        <v>0</v>
      </c>
      <c r="P13" s="6">
        <f t="shared" si="9"/>
        <v>0</v>
      </c>
      <c r="Q13" s="6">
        <f t="shared" si="9"/>
        <v>0</v>
      </c>
      <c r="R13" s="6">
        <f t="shared" si="9"/>
        <v>0</v>
      </c>
      <c r="S13" s="6">
        <f t="shared" si="9"/>
        <v>0</v>
      </c>
      <c r="T13" s="6">
        <f t="shared" si="9"/>
        <v>0</v>
      </c>
      <c r="U13" s="7">
        <f t="shared" si="0"/>
        <v>0</v>
      </c>
      <c r="V13" s="8"/>
      <c r="X13" s="1" t="s">
        <v>38</v>
      </c>
      <c r="Y13" s="7">
        <f t="shared" si="2"/>
        <v>27280</v>
      </c>
      <c r="Z13" s="7">
        <f t="shared" si="3"/>
        <v>54340</v>
      </c>
      <c r="AA13" s="7">
        <f t="shared" si="4"/>
        <v>42380</v>
      </c>
      <c r="AB13" s="7">
        <f t="shared" si="7"/>
        <v>44360</v>
      </c>
      <c r="AC13" s="13">
        <f t="shared" si="5"/>
        <v>32420</v>
      </c>
      <c r="AD13" s="24">
        <f t="shared" si="6"/>
        <v>200780</v>
      </c>
      <c r="AE13" s="24">
        <f t="shared" si="8"/>
        <v>8031.2</v>
      </c>
    </row>
    <row r="14" spans="1:31">
      <c r="A14" s="73">
        <v>43467</v>
      </c>
      <c r="B14" s="4" t="s">
        <v>22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>
        <v>12</v>
      </c>
      <c r="T14" s="4"/>
      <c r="U14" s="7">
        <f t="shared" si="0"/>
        <v>12000</v>
      </c>
      <c r="V14" s="8"/>
      <c r="X14" s="1" t="s">
        <v>39</v>
      </c>
      <c r="Y14" s="7">
        <f t="shared" si="2"/>
        <v>26400</v>
      </c>
      <c r="Z14" s="7">
        <f t="shared" si="3"/>
        <v>45600</v>
      </c>
      <c r="AA14" s="7">
        <f t="shared" si="4"/>
        <v>23680</v>
      </c>
      <c r="AB14" s="7">
        <f t="shared" si="7"/>
        <v>23920</v>
      </c>
      <c r="AC14" s="13">
        <f t="shared" si="5"/>
        <v>17040</v>
      </c>
      <c r="AD14" s="24">
        <f t="shared" si="6"/>
        <v>136640</v>
      </c>
      <c r="AE14" s="24">
        <f>AD14/22</f>
        <v>6210.909090909091</v>
      </c>
    </row>
    <row r="15" spans="1:31">
      <c r="A15" s="73"/>
      <c r="B15" s="4" t="s">
        <v>24</v>
      </c>
      <c r="C15" s="4"/>
      <c r="D15" s="4"/>
      <c r="E15" s="4"/>
      <c r="F15" s="4"/>
      <c r="G15" s="4"/>
      <c r="H15" s="4"/>
      <c r="I15" s="4">
        <v>285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7">
        <f t="shared" si="0"/>
        <v>7125</v>
      </c>
      <c r="V15" s="8"/>
      <c r="X15" s="5" t="s">
        <v>1</v>
      </c>
      <c r="Y15" s="46">
        <f>SUM(Y5:Y14)</f>
        <v>511070</v>
      </c>
      <c r="Z15" s="46">
        <f t="shared" ref="Z15:AC15" si="10">SUM(Z5:Z14)</f>
        <v>793445</v>
      </c>
      <c r="AA15" s="46">
        <f t="shared" si="10"/>
        <v>766170</v>
      </c>
      <c r="AB15" s="46">
        <f t="shared" si="10"/>
        <v>722520</v>
      </c>
      <c r="AC15" s="13">
        <f t="shared" si="10"/>
        <v>415355</v>
      </c>
      <c r="AD15" s="24">
        <f t="shared" si="6"/>
        <v>3208560</v>
      </c>
      <c r="AE15" s="24">
        <f>AD15/25</f>
        <v>128342.39999999999</v>
      </c>
    </row>
    <row r="16" spans="1:31">
      <c r="A16" s="73"/>
      <c r="B16" s="4" t="s">
        <v>32</v>
      </c>
      <c r="C16" s="4">
        <v>300</v>
      </c>
      <c r="D16" s="4"/>
      <c r="E16" s="4"/>
      <c r="F16" s="4"/>
      <c r="G16" s="4"/>
      <c r="H16" s="4"/>
      <c r="I16" s="4">
        <v>40</v>
      </c>
      <c r="J16" s="4"/>
      <c r="K16" s="4"/>
      <c r="L16" s="4"/>
      <c r="M16" s="4"/>
      <c r="N16" s="4">
        <v>410</v>
      </c>
      <c r="O16" s="4"/>
      <c r="P16" s="4"/>
      <c r="Q16" s="4"/>
      <c r="R16" s="4">
        <v>4</v>
      </c>
      <c r="S16" s="4"/>
      <c r="T16" s="4"/>
      <c r="U16" s="7">
        <f t="shared" si="0"/>
        <v>29300</v>
      </c>
      <c r="V16" s="8">
        <f>SUM(U14:U16)</f>
        <v>48425</v>
      </c>
    </row>
    <row r="17" spans="1:24">
      <c r="A17" s="73"/>
      <c r="B17" s="4" t="s">
        <v>33</v>
      </c>
      <c r="C17" s="4">
        <v>500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7">
        <f t="shared" si="0"/>
        <v>20000</v>
      </c>
      <c r="V17" s="8"/>
    </row>
    <row r="18" spans="1:24">
      <c r="A18" s="73"/>
      <c r="B18" s="4" t="s">
        <v>34</v>
      </c>
      <c r="C18" s="4">
        <v>550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7">
        <f t="shared" si="0"/>
        <v>22000</v>
      </c>
      <c r="V18" s="8">
        <f>SUM(U17:U18)</f>
        <v>42000</v>
      </c>
    </row>
    <row r="19" spans="1:24">
      <c r="A19" s="73"/>
      <c r="B19" s="4" t="s">
        <v>35</v>
      </c>
      <c r="C19" s="4"/>
      <c r="D19" s="4"/>
      <c r="E19" s="4"/>
      <c r="F19" s="4">
        <v>224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7">
        <f t="shared" si="0"/>
        <v>8960</v>
      </c>
      <c r="V19" s="8"/>
    </row>
    <row r="20" spans="1:24">
      <c r="A20" s="73"/>
      <c r="B20" s="4" t="s">
        <v>36</v>
      </c>
      <c r="C20" s="4"/>
      <c r="D20" s="4"/>
      <c r="E20" s="4"/>
      <c r="F20" s="4">
        <v>430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7">
        <f t="shared" si="0"/>
        <v>17200</v>
      </c>
      <c r="V20" s="8"/>
    </row>
    <row r="21" spans="1:24">
      <c r="A21" s="73"/>
      <c r="B21" s="4" t="s">
        <v>37</v>
      </c>
      <c r="C21" s="4"/>
      <c r="D21" s="4"/>
      <c r="E21" s="4"/>
      <c r="F21" s="65">
        <v>450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7">
        <f t="shared" si="0"/>
        <v>18000</v>
      </c>
      <c r="V21" s="8"/>
      <c r="X21">
        <f>SUM(W:W)</f>
        <v>3302805</v>
      </c>
    </row>
    <row r="22" spans="1:24">
      <c r="A22" s="73"/>
      <c r="B22" s="4" t="s">
        <v>38</v>
      </c>
      <c r="C22" s="4"/>
      <c r="D22" s="4"/>
      <c r="E22" s="4"/>
      <c r="F22" s="4">
        <v>200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7">
        <f t="shared" si="0"/>
        <v>8000</v>
      </c>
      <c r="V22" s="8"/>
    </row>
    <row r="23" spans="1:24">
      <c r="A23" s="73"/>
      <c r="B23" s="4" t="s">
        <v>39</v>
      </c>
      <c r="C23" s="4"/>
      <c r="D23" s="4"/>
      <c r="E23" s="4"/>
      <c r="F23" s="4">
        <v>300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7">
        <f t="shared" si="0"/>
        <v>12000</v>
      </c>
      <c r="V23" s="8">
        <f>SUM(U19:U23)</f>
        <v>64160</v>
      </c>
    </row>
    <row r="24" spans="1:24">
      <c r="A24" s="71" t="s">
        <v>1</v>
      </c>
      <c r="B24" s="71"/>
      <c r="C24" s="6">
        <f t="shared" ref="C24:T24" si="11">SUM(C14:C23)</f>
        <v>1350</v>
      </c>
      <c r="D24" s="6">
        <f t="shared" si="11"/>
        <v>0</v>
      </c>
      <c r="E24" s="6">
        <f t="shared" si="11"/>
        <v>0</v>
      </c>
      <c r="F24" s="6">
        <f t="shared" si="11"/>
        <v>1604</v>
      </c>
      <c r="G24" s="6">
        <f t="shared" si="11"/>
        <v>0</v>
      </c>
      <c r="H24" s="6">
        <f t="shared" si="11"/>
        <v>0</v>
      </c>
      <c r="I24" s="6">
        <f t="shared" si="11"/>
        <v>325</v>
      </c>
      <c r="J24" s="6">
        <f t="shared" si="11"/>
        <v>0</v>
      </c>
      <c r="K24" s="6">
        <f t="shared" si="11"/>
        <v>0</v>
      </c>
      <c r="L24" s="6">
        <f t="shared" si="11"/>
        <v>0</v>
      </c>
      <c r="M24" s="6">
        <f t="shared" si="11"/>
        <v>0</v>
      </c>
      <c r="N24" s="6">
        <f t="shared" si="11"/>
        <v>410</v>
      </c>
      <c r="O24" s="6">
        <f t="shared" si="11"/>
        <v>0</v>
      </c>
      <c r="P24" s="6">
        <f t="shared" si="11"/>
        <v>0</v>
      </c>
      <c r="Q24" s="6">
        <f t="shared" si="11"/>
        <v>0</v>
      </c>
      <c r="R24" s="6">
        <f t="shared" si="11"/>
        <v>4</v>
      </c>
      <c r="S24" s="6">
        <f t="shared" si="11"/>
        <v>12</v>
      </c>
      <c r="T24" s="6">
        <f t="shared" si="11"/>
        <v>0</v>
      </c>
      <c r="U24" s="7">
        <f t="shared" si="0"/>
        <v>154585</v>
      </c>
      <c r="V24" s="8"/>
      <c r="W24">
        <f>U24</f>
        <v>154585</v>
      </c>
    </row>
    <row r="25" spans="1:24">
      <c r="A25" s="73">
        <v>43468</v>
      </c>
      <c r="B25" s="4" t="s">
        <v>22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>
        <v>4</v>
      </c>
      <c r="T25" s="66"/>
      <c r="U25" s="7">
        <f t="shared" si="0"/>
        <v>4000</v>
      </c>
      <c r="V25" s="8"/>
    </row>
    <row r="26" spans="1:24">
      <c r="A26" s="73"/>
      <c r="B26" s="67" t="s">
        <v>24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338</v>
      </c>
      <c r="Q26" s="4"/>
      <c r="R26" s="4"/>
      <c r="S26" s="4"/>
      <c r="T26" s="4"/>
      <c r="U26" s="7">
        <f t="shared" si="0"/>
        <v>8450</v>
      </c>
      <c r="V26" s="8"/>
    </row>
    <row r="27" spans="1:24">
      <c r="A27" s="73"/>
      <c r="B27" s="4" t="s">
        <v>32</v>
      </c>
      <c r="C27" s="68">
        <v>424</v>
      </c>
      <c r="D27" s="68"/>
      <c r="E27" s="68"/>
      <c r="F27" s="68"/>
      <c r="G27" s="68"/>
      <c r="H27" s="68"/>
      <c r="I27" s="68">
        <v>14</v>
      </c>
      <c r="J27" s="68"/>
      <c r="K27" s="68"/>
      <c r="L27" s="68"/>
      <c r="M27" s="68"/>
      <c r="N27" s="68"/>
      <c r="O27" s="68"/>
      <c r="P27" s="68"/>
      <c r="Q27" s="68"/>
      <c r="R27" s="68">
        <v>13</v>
      </c>
      <c r="S27" s="68"/>
      <c r="T27" s="68"/>
      <c r="U27" s="7">
        <f t="shared" si="0"/>
        <v>30310</v>
      </c>
      <c r="V27" s="8">
        <f>SUM(U25:U27)</f>
        <v>42760</v>
      </c>
    </row>
    <row r="28" spans="1:24">
      <c r="A28" s="73"/>
      <c r="B28" s="4" t="s">
        <v>33</v>
      </c>
      <c r="C28" s="4">
        <v>550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7">
        <f t="shared" si="0"/>
        <v>22000</v>
      </c>
      <c r="V28" s="8"/>
    </row>
    <row r="29" spans="1:24">
      <c r="A29" s="73"/>
      <c r="B29" s="4" t="s">
        <v>34</v>
      </c>
      <c r="C29" s="4">
        <v>550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7">
        <f t="shared" si="0"/>
        <v>22000</v>
      </c>
      <c r="V29" s="8">
        <f>SUM(U28:U29)</f>
        <v>44000</v>
      </c>
    </row>
    <row r="30" spans="1:24">
      <c r="A30" s="73"/>
      <c r="B30" s="4" t="s">
        <v>35</v>
      </c>
      <c r="C30" s="4">
        <v>100</v>
      </c>
      <c r="D30" s="4"/>
      <c r="E30" s="4"/>
      <c r="F30" s="4">
        <v>294</v>
      </c>
      <c r="G30" s="4"/>
      <c r="H30" s="4">
        <v>1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7">
        <f t="shared" si="0"/>
        <v>15810</v>
      </c>
      <c r="V30" s="8"/>
    </row>
    <row r="31" spans="1:24">
      <c r="A31" s="73"/>
      <c r="B31" s="4" t="s">
        <v>36</v>
      </c>
      <c r="C31" s="4"/>
      <c r="D31" s="4"/>
      <c r="E31" s="4"/>
      <c r="F31" s="4">
        <v>400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7">
        <f t="shared" si="0"/>
        <v>16000</v>
      </c>
      <c r="V31" s="8"/>
    </row>
    <row r="32" spans="1:24">
      <c r="A32" s="73"/>
      <c r="B32" s="4" t="s">
        <v>37</v>
      </c>
      <c r="C32" s="4"/>
      <c r="D32" s="4"/>
      <c r="E32" s="4"/>
      <c r="F32" s="4">
        <v>300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7">
        <f t="shared" si="0"/>
        <v>12000</v>
      </c>
      <c r="V32" s="8"/>
    </row>
    <row r="33" spans="1:23">
      <c r="A33" s="73"/>
      <c r="B33" s="4" t="s">
        <v>38</v>
      </c>
      <c r="C33" s="4"/>
      <c r="D33" s="4"/>
      <c r="E33" s="4"/>
      <c r="F33" s="4">
        <v>240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7">
        <f t="shared" si="0"/>
        <v>9600</v>
      </c>
      <c r="V33" s="8"/>
    </row>
    <row r="34" spans="1:23">
      <c r="A34" s="73"/>
      <c r="B34" s="4" t="s">
        <v>39</v>
      </c>
      <c r="C34" s="4"/>
      <c r="D34" s="4"/>
      <c r="E34" s="4"/>
      <c r="F34" s="4">
        <v>120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7">
        <f t="shared" si="0"/>
        <v>4800</v>
      </c>
      <c r="V34" s="8">
        <f>SUM(U30:U34)</f>
        <v>58210</v>
      </c>
    </row>
    <row r="35" spans="1:23">
      <c r="A35" s="71" t="s">
        <v>1</v>
      </c>
      <c r="B35" s="71"/>
      <c r="C35" s="6">
        <f t="shared" ref="C35:T35" si="12">SUM(C25:C34)</f>
        <v>1624</v>
      </c>
      <c r="D35" s="6">
        <f t="shared" si="12"/>
        <v>0</v>
      </c>
      <c r="E35" s="6">
        <f t="shared" si="12"/>
        <v>0</v>
      </c>
      <c r="F35" s="6">
        <f t="shared" si="12"/>
        <v>1354</v>
      </c>
      <c r="G35" s="6">
        <f t="shared" si="12"/>
        <v>0</v>
      </c>
      <c r="H35" s="6">
        <f t="shared" si="12"/>
        <v>1</v>
      </c>
      <c r="I35" s="6">
        <f t="shared" si="12"/>
        <v>14</v>
      </c>
      <c r="J35" s="6">
        <f t="shared" si="12"/>
        <v>0</v>
      </c>
      <c r="K35" s="6">
        <f t="shared" si="12"/>
        <v>0</v>
      </c>
      <c r="L35" s="6">
        <f t="shared" si="12"/>
        <v>0</v>
      </c>
      <c r="M35" s="6">
        <f t="shared" si="12"/>
        <v>0</v>
      </c>
      <c r="N35" s="6">
        <f t="shared" si="12"/>
        <v>0</v>
      </c>
      <c r="O35" s="6">
        <f t="shared" si="12"/>
        <v>0</v>
      </c>
      <c r="P35" s="6">
        <f t="shared" si="12"/>
        <v>338</v>
      </c>
      <c r="Q35" s="6">
        <f t="shared" si="12"/>
        <v>0</v>
      </c>
      <c r="R35" s="6">
        <f t="shared" si="12"/>
        <v>13</v>
      </c>
      <c r="S35" s="6">
        <f t="shared" si="12"/>
        <v>4</v>
      </c>
      <c r="T35" s="6">
        <f t="shared" si="12"/>
        <v>0</v>
      </c>
      <c r="U35" s="7">
        <f t="shared" si="0"/>
        <v>144970</v>
      </c>
      <c r="V35" s="8"/>
      <c r="W35">
        <f>U35</f>
        <v>144970</v>
      </c>
    </row>
    <row r="36" spans="1:23">
      <c r="A36" s="73">
        <v>43469</v>
      </c>
      <c r="B36" s="4" t="s">
        <v>22</v>
      </c>
      <c r="C36" s="4"/>
      <c r="D36" s="4"/>
      <c r="E36" s="4"/>
      <c r="F36" s="4"/>
      <c r="G36" s="4"/>
      <c r="H36" s="4"/>
      <c r="I36" s="4">
        <v>8</v>
      </c>
      <c r="J36" s="4"/>
      <c r="K36" s="4">
        <v>211</v>
      </c>
      <c r="L36" s="4"/>
      <c r="M36" s="4"/>
      <c r="N36" s="4"/>
      <c r="O36" s="4"/>
      <c r="P36" s="4"/>
      <c r="Q36" s="4"/>
      <c r="R36" s="4"/>
      <c r="S36" s="4"/>
      <c r="T36" s="4"/>
      <c r="U36" s="7">
        <f t="shared" si="0"/>
        <v>8640</v>
      </c>
      <c r="V36" s="8"/>
    </row>
    <row r="37" spans="1:23">
      <c r="A37" s="73"/>
      <c r="B37" s="4" t="s">
        <v>24</v>
      </c>
      <c r="C37" s="4"/>
      <c r="D37" s="4"/>
      <c r="E37" s="4"/>
      <c r="F37" s="4"/>
      <c r="G37" s="4"/>
      <c r="H37" s="4"/>
      <c r="I37" s="4">
        <v>357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7">
        <f t="shared" si="0"/>
        <v>8925</v>
      </c>
      <c r="V37" s="8"/>
    </row>
    <row r="38" spans="1:23">
      <c r="A38" s="73"/>
      <c r="B38" s="4" t="s">
        <v>32</v>
      </c>
      <c r="C38" s="4"/>
      <c r="D38" s="4"/>
      <c r="E38" s="4"/>
      <c r="F38" s="4"/>
      <c r="G38" s="4"/>
      <c r="H38" s="4"/>
      <c r="I38" s="4">
        <v>14</v>
      </c>
      <c r="J38" s="4"/>
      <c r="K38" s="4"/>
      <c r="L38" s="4"/>
      <c r="M38" s="4">
        <v>311</v>
      </c>
      <c r="N38" s="4"/>
      <c r="O38" s="4"/>
      <c r="P38" s="4"/>
      <c r="Q38" s="4"/>
      <c r="R38" s="4">
        <v>19</v>
      </c>
      <c r="S38" s="4"/>
      <c r="T38" s="4"/>
      <c r="U38" s="7">
        <f t="shared" si="0"/>
        <v>28680</v>
      </c>
      <c r="V38" s="8">
        <f>SUM(U36:U38)</f>
        <v>46245</v>
      </c>
    </row>
    <row r="39" spans="1:23">
      <c r="A39" s="73"/>
      <c r="B39" s="4" t="s">
        <v>33</v>
      </c>
      <c r="C39" s="4">
        <v>550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7">
        <f t="shared" si="0"/>
        <v>22000</v>
      </c>
      <c r="V39" s="8"/>
    </row>
    <row r="40" spans="1:23">
      <c r="A40" s="73"/>
      <c r="B40" s="4" t="s">
        <v>34</v>
      </c>
      <c r="C40" s="4">
        <v>514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7">
        <f t="shared" si="0"/>
        <v>20560</v>
      </c>
      <c r="V40" s="8">
        <f>SUM(U39:U40)</f>
        <v>42560</v>
      </c>
    </row>
    <row r="41" spans="1:23">
      <c r="A41" s="73"/>
      <c r="B41" s="4" t="s">
        <v>35</v>
      </c>
      <c r="C41" s="4"/>
      <c r="D41" s="4"/>
      <c r="E41" s="4"/>
      <c r="F41" s="4">
        <v>104</v>
      </c>
      <c r="G41" s="4">
        <v>40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7">
        <f t="shared" si="0"/>
        <v>6160</v>
      </c>
      <c r="V41" s="8"/>
    </row>
    <row r="42" spans="1:23">
      <c r="A42" s="73"/>
      <c r="B42" s="4" t="s">
        <v>36</v>
      </c>
      <c r="C42" s="4"/>
      <c r="D42" s="4"/>
      <c r="E42" s="4"/>
      <c r="F42" s="4">
        <v>200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7">
        <f t="shared" si="0"/>
        <v>8000</v>
      </c>
      <c r="V42" s="8"/>
    </row>
    <row r="43" spans="1:23">
      <c r="A43" s="73"/>
      <c r="B43" s="4" t="s">
        <v>37</v>
      </c>
      <c r="C43" s="4"/>
      <c r="D43" s="4"/>
      <c r="E43" s="4"/>
      <c r="F43" s="4">
        <v>240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7">
        <f t="shared" si="0"/>
        <v>9600</v>
      </c>
      <c r="V43" s="8"/>
    </row>
    <row r="44" spans="1:23">
      <c r="A44" s="73"/>
      <c r="B44" s="4" t="s">
        <v>38</v>
      </c>
      <c r="C44" s="4"/>
      <c r="D44" s="4"/>
      <c r="E44" s="4"/>
      <c r="F44" s="4">
        <v>120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7">
        <f t="shared" si="0"/>
        <v>4800</v>
      </c>
      <c r="V44" s="8"/>
    </row>
    <row r="45" spans="1:23">
      <c r="A45" s="73"/>
      <c r="B45" s="4" t="s">
        <v>39</v>
      </c>
      <c r="C45" s="4"/>
      <c r="D45" s="4"/>
      <c r="E45" s="4"/>
      <c r="F45" s="4">
        <v>240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7">
        <f t="shared" si="0"/>
        <v>9600</v>
      </c>
      <c r="V45" s="8">
        <f>SUM(U41:U45)</f>
        <v>38160</v>
      </c>
    </row>
    <row r="46" spans="1:23">
      <c r="A46" s="72">
        <v>43441</v>
      </c>
      <c r="B46" s="71"/>
      <c r="C46" s="6">
        <f t="shared" ref="C46:T46" si="13">SUM(C36:C45)</f>
        <v>1064</v>
      </c>
      <c r="D46" s="6">
        <f t="shared" si="13"/>
        <v>0</v>
      </c>
      <c r="E46" s="6">
        <f t="shared" si="13"/>
        <v>0</v>
      </c>
      <c r="F46" s="6">
        <f t="shared" si="13"/>
        <v>904</v>
      </c>
      <c r="G46" s="6">
        <f t="shared" si="13"/>
        <v>40</v>
      </c>
      <c r="H46" s="6">
        <f t="shared" si="13"/>
        <v>0</v>
      </c>
      <c r="I46" s="6">
        <f t="shared" si="13"/>
        <v>379</v>
      </c>
      <c r="J46" s="6">
        <f t="shared" si="13"/>
        <v>0</v>
      </c>
      <c r="K46" s="6">
        <f t="shared" si="13"/>
        <v>211</v>
      </c>
      <c r="L46" s="6">
        <f t="shared" si="13"/>
        <v>0</v>
      </c>
      <c r="M46" s="6">
        <f t="shared" si="13"/>
        <v>311</v>
      </c>
      <c r="N46" s="6">
        <f t="shared" si="13"/>
        <v>0</v>
      </c>
      <c r="O46" s="6">
        <f t="shared" si="13"/>
        <v>0</v>
      </c>
      <c r="P46" s="6">
        <f t="shared" si="13"/>
        <v>0</v>
      </c>
      <c r="Q46" s="6">
        <f t="shared" si="13"/>
        <v>0</v>
      </c>
      <c r="R46" s="6">
        <f t="shared" si="13"/>
        <v>19</v>
      </c>
      <c r="S46" s="6">
        <f t="shared" si="13"/>
        <v>0</v>
      </c>
      <c r="T46" s="6">
        <f t="shared" si="13"/>
        <v>0</v>
      </c>
      <c r="U46" s="7">
        <f t="shared" si="0"/>
        <v>126965</v>
      </c>
      <c r="V46" s="8"/>
      <c r="W46">
        <f>U46</f>
        <v>126965</v>
      </c>
    </row>
    <row r="47" spans="1:23">
      <c r="A47" s="73">
        <v>43470</v>
      </c>
      <c r="B47" s="4" t="s">
        <v>22</v>
      </c>
      <c r="C47" s="4"/>
      <c r="D47" s="4"/>
      <c r="E47" s="4"/>
      <c r="F47" s="4"/>
      <c r="G47" s="4"/>
      <c r="H47" s="4"/>
      <c r="I47" s="4">
        <v>5</v>
      </c>
      <c r="J47" s="4"/>
      <c r="K47" s="4">
        <v>151</v>
      </c>
      <c r="L47" s="4"/>
      <c r="M47" s="4"/>
      <c r="N47" s="4"/>
      <c r="O47" s="4"/>
      <c r="P47" s="4"/>
      <c r="Q47" s="4"/>
      <c r="R47" s="4"/>
      <c r="S47" s="4"/>
      <c r="T47" s="4"/>
      <c r="U47" s="7">
        <f t="shared" si="0"/>
        <v>6165</v>
      </c>
      <c r="V47" s="8"/>
    </row>
    <row r="48" spans="1:23">
      <c r="A48" s="73"/>
      <c r="B48" s="4" t="s">
        <v>24</v>
      </c>
      <c r="C48" s="4"/>
      <c r="D48" s="4"/>
      <c r="E48" s="4"/>
      <c r="F48" s="4"/>
      <c r="G48" s="4"/>
      <c r="H48" s="4"/>
      <c r="I48" s="4">
        <v>287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7">
        <f t="shared" si="0"/>
        <v>7175</v>
      </c>
      <c r="V48" s="8"/>
    </row>
    <row r="49" spans="1:23">
      <c r="A49" s="73"/>
      <c r="B49" s="4" t="s">
        <v>32</v>
      </c>
      <c r="C49" s="4"/>
      <c r="D49" s="4"/>
      <c r="E49" s="4"/>
      <c r="F49" s="4"/>
      <c r="G49" s="4"/>
      <c r="H49" s="4"/>
      <c r="I49" s="4">
        <v>14</v>
      </c>
      <c r="J49" s="4"/>
      <c r="K49" s="4"/>
      <c r="L49" s="4"/>
      <c r="M49" s="4">
        <v>226</v>
      </c>
      <c r="N49" s="4"/>
      <c r="O49" s="4"/>
      <c r="P49" s="4"/>
      <c r="Q49" s="4"/>
      <c r="R49" s="4">
        <v>10</v>
      </c>
      <c r="S49" s="4"/>
      <c r="T49" s="4"/>
      <c r="U49" s="7">
        <f t="shared" si="0"/>
        <v>17130</v>
      </c>
      <c r="V49" s="8">
        <f>SUM(U47:U49)</f>
        <v>30470</v>
      </c>
    </row>
    <row r="50" spans="1:23">
      <c r="A50" s="73"/>
      <c r="B50" s="4" t="s">
        <v>33</v>
      </c>
      <c r="C50" s="4">
        <v>400</v>
      </c>
      <c r="D50" s="4">
        <v>200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7">
        <f t="shared" si="0"/>
        <v>21000</v>
      </c>
      <c r="V50" s="8"/>
    </row>
    <row r="51" spans="1:23">
      <c r="A51" s="73"/>
      <c r="B51" s="4" t="s">
        <v>34</v>
      </c>
      <c r="C51" s="4"/>
      <c r="D51" s="4">
        <v>208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7">
        <f t="shared" si="0"/>
        <v>5200</v>
      </c>
      <c r="V51" s="8">
        <f>SUM(U50:U51)</f>
        <v>26200</v>
      </c>
    </row>
    <row r="52" spans="1:23">
      <c r="A52" s="73"/>
      <c r="B52" s="4" t="s">
        <v>35</v>
      </c>
      <c r="C52" s="4">
        <v>195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7">
        <f t="shared" si="0"/>
        <v>7800</v>
      </c>
      <c r="V52" s="8"/>
    </row>
    <row r="53" spans="1:23">
      <c r="A53" s="73"/>
      <c r="B53" s="4" t="s">
        <v>36</v>
      </c>
      <c r="C53" s="4">
        <v>200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7">
        <f t="shared" si="0"/>
        <v>8000</v>
      </c>
      <c r="V53" s="8"/>
    </row>
    <row r="54" spans="1:23">
      <c r="A54" s="73"/>
      <c r="B54" s="4" t="s">
        <v>37</v>
      </c>
      <c r="C54" s="4">
        <v>180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7">
        <f t="shared" si="0"/>
        <v>7200</v>
      </c>
      <c r="V54" s="8"/>
    </row>
    <row r="55" spans="1:23">
      <c r="A55" s="73"/>
      <c r="B55" s="4" t="s">
        <v>38</v>
      </c>
      <c r="C55" s="4"/>
      <c r="D55" s="4"/>
      <c r="E55" s="4"/>
      <c r="F55" s="4">
        <v>122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7">
        <f t="shared" si="0"/>
        <v>4880</v>
      </c>
      <c r="V55" s="8"/>
    </row>
    <row r="56" spans="1:23">
      <c r="A56" s="73"/>
      <c r="B56" s="4" t="s">
        <v>39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7">
        <f t="shared" si="0"/>
        <v>0</v>
      </c>
      <c r="V56" s="8">
        <f>SUM(U52:U56)</f>
        <v>27880</v>
      </c>
    </row>
    <row r="57" spans="1:23">
      <c r="A57" s="71" t="s">
        <v>1</v>
      </c>
      <c r="B57" s="71"/>
      <c r="C57" s="6">
        <f t="shared" ref="C57:T57" si="14">SUM(C47:C56)</f>
        <v>975</v>
      </c>
      <c r="D57" s="6">
        <f t="shared" si="14"/>
        <v>408</v>
      </c>
      <c r="E57" s="6">
        <f t="shared" si="14"/>
        <v>0</v>
      </c>
      <c r="F57" s="6">
        <f t="shared" si="14"/>
        <v>122</v>
      </c>
      <c r="G57" s="6">
        <f t="shared" si="14"/>
        <v>0</v>
      </c>
      <c r="H57" s="6">
        <f t="shared" si="14"/>
        <v>0</v>
      </c>
      <c r="I57" s="6">
        <f t="shared" si="14"/>
        <v>306</v>
      </c>
      <c r="J57" s="6">
        <f t="shared" si="14"/>
        <v>0</v>
      </c>
      <c r="K57" s="6">
        <f t="shared" si="14"/>
        <v>151</v>
      </c>
      <c r="L57" s="6">
        <f t="shared" si="14"/>
        <v>0</v>
      </c>
      <c r="M57" s="6">
        <f t="shared" si="14"/>
        <v>226</v>
      </c>
      <c r="N57" s="6">
        <f t="shared" si="14"/>
        <v>0</v>
      </c>
      <c r="O57" s="6">
        <f t="shared" si="14"/>
        <v>0</v>
      </c>
      <c r="P57" s="6">
        <f t="shared" si="14"/>
        <v>0</v>
      </c>
      <c r="Q57" s="6">
        <f t="shared" si="14"/>
        <v>0</v>
      </c>
      <c r="R57" s="6">
        <f t="shared" si="14"/>
        <v>10</v>
      </c>
      <c r="S57" s="6">
        <f t="shared" si="14"/>
        <v>0</v>
      </c>
      <c r="T57" s="6">
        <f t="shared" si="14"/>
        <v>0</v>
      </c>
      <c r="U57" s="7">
        <f t="shared" si="0"/>
        <v>84550</v>
      </c>
      <c r="V57" s="8"/>
      <c r="W57">
        <f>U57</f>
        <v>84550</v>
      </c>
    </row>
    <row r="58" spans="1:23">
      <c r="A58" s="73">
        <v>43471</v>
      </c>
      <c r="B58" s="4" t="s">
        <v>22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7">
        <f t="shared" si="0"/>
        <v>0</v>
      </c>
      <c r="V58" s="8"/>
    </row>
    <row r="59" spans="1:23">
      <c r="A59" s="73"/>
      <c r="B59" s="4" t="s">
        <v>24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7">
        <f t="shared" si="0"/>
        <v>0</v>
      </c>
      <c r="V59" s="8"/>
    </row>
    <row r="60" spans="1:23">
      <c r="A60" s="73"/>
      <c r="B60" s="4" t="s">
        <v>32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7">
        <f t="shared" si="0"/>
        <v>0</v>
      </c>
      <c r="V60" s="8">
        <f>SUM(U58:U60)</f>
        <v>0</v>
      </c>
    </row>
    <row r="61" spans="1:23">
      <c r="A61" s="73"/>
      <c r="B61" s="4" t="s">
        <v>33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7">
        <f t="shared" si="0"/>
        <v>0</v>
      </c>
      <c r="V61" s="8"/>
    </row>
    <row r="62" spans="1:23">
      <c r="A62" s="73"/>
      <c r="B62" s="4" t="s">
        <v>34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7">
        <f t="shared" si="0"/>
        <v>0</v>
      </c>
      <c r="V62" s="8">
        <f>SUM(U61:U62)</f>
        <v>0</v>
      </c>
    </row>
    <row r="63" spans="1:23">
      <c r="A63" s="73"/>
      <c r="B63" s="4" t="s">
        <v>35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7">
        <f t="shared" si="0"/>
        <v>0</v>
      </c>
      <c r="V63" s="8"/>
    </row>
    <row r="64" spans="1:23">
      <c r="A64" s="73"/>
      <c r="B64" s="4" t="s">
        <v>36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7">
        <f t="shared" si="0"/>
        <v>0</v>
      </c>
      <c r="V64" s="8"/>
    </row>
    <row r="65" spans="1:23">
      <c r="A65" s="73"/>
      <c r="B65" s="4" t="s">
        <v>37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7">
        <f t="shared" si="0"/>
        <v>0</v>
      </c>
      <c r="V65" s="8"/>
    </row>
    <row r="66" spans="1:23">
      <c r="A66" s="73"/>
      <c r="B66" s="4" t="s">
        <v>38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7">
        <f t="shared" si="0"/>
        <v>0</v>
      </c>
      <c r="V66" s="8"/>
    </row>
    <row r="67" spans="1:23">
      <c r="A67" s="73"/>
      <c r="B67" s="4" t="s">
        <v>39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7">
        <f t="shared" ref="U67:U130" si="15">(C67*40)+(D67*25)+(E67*20)+(F67*40)+(G67*50)+(H67*50)+(I67*25)+(J67*30)+(K67*40)+(L67*30)+(M67*30)+(N67*30)+(O67*30)+(P67*25+(Q67*1000)+(R67*1000)+(S67*1000)+(T67*40))</f>
        <v>0</v>
      </c>
      <c r="V67" s="8">
        <f>SUM(U63:U67)</f>
        <v>0</v>
      </c>
    </row>
    <row r="68" spans="1:23">
      <c r="A68" s="71" t="s">
        <v>1</v>
      </c>
      <c r="B68" s="71"/>
      <c r="C68" s="6">
        <f t="shared" ref="C68:T68" si="16">SUM(C58:C67)</f>
        <v>0</v>
      </c>
      <c r="D68" s="6">
        <f t="shared" si="16"/>
        <v>0</v>
      </c>
      <c r="E68" s="6">
        <f t="shared" si="16"/>
        <v>0</v>
      </c>
      <c r="F68" s="6">
        <f t="shared" si="16"/>
        <v>0</v>
      </c>
      <c r="G68" s="6">
        <f t="shared" si="16"/>
        <v>0</v>
      </c>
      <c r="H68" s="6">
        <f t="shared" si="16"/>
        <v>0</v>
      </c>
      <c r="I68" s="6">
        <f t="shared" si="16"/>
        <v>0</v>
      </c>
      <c r="J68" s="6">
        <f t="shared" si="16"/>
        <v>0</v>
      </c>
      <c r="K68" s="6">
        <f t="shared" si="16"/>
        <v>0</v>
      </c>
      <c r="L68" s="6">
        <f t="shared" si="16"/>
        <v>0</v>
      </c>
      <c r="M68" s="6">
        <f t="shared" si="16"/>
        <v>0</v>
      </c>
      <c r="N68" s="6">
        <f t="shared" si="16"/>
        <v>0</v>
      </c>
      <c r="O68" s="6">
        <f t="shared" si="16"/>
        <v>0</v>
      </c>
      <c r="P68" s="6">
        <f t="shared" si="16"/>
        <v>0</v>
      </c>
      <c r="Q68" s="6">
        <f t="shared" si="16"/>
        <v>0</v>
      </c>
      <c r="R68" s="6">
        <f t="shared" si="16"/>
        <v>0</v>
      </c>
      <c r="S68" s="6">
        <f t="shared" si="16"/>
        <v>0</v>
      </c>
      <c r="T68" s="6">
        <f t="shared" si="16"/>
        <v>0</v>
      </c>
      <c r="U68" s="7">
        <f t="shared" si="15"/>
        <v>0</v>
      </c>
      <c r="V68" s="69"/>
      <c r="W68">
        <f>U68</f>
        <v>0</v>
      </c>
    </row>
    <row r="69" spans="1:23">
      <c r="A69" s="73">
        <v>43472</v>
      </c>
      <c r="B69" s="4" t="s">
        <v>22</v>
      </c>
      <c r="C69" s="4"/>
      <c r="D69" s="4"/>
      <c r="E69" s="4"/>
      <c r="F69" s="4"/>
      <c r="G69" s="4"/>
      <c r="H69" s="4"/>
      <c r="I69" s="4">
        <v>11</v>
      </c>
      <c r="J69" s="4"/>
      <c r="K69" s="4">
        <v>338</v>
      </c>
      <c r="L69" s="4"/>
      <c r="M69" s="4"/>
      <c r="N69" s="4"/>
      <c r="O69" s="4"/>
      <c r="P69" s="4"/>
      <c r="Q69" s="4"/>
      <c r="R69" s="4"/>
      <c r="S69" s="4"/>
      <c r="T69" s="4"/>
      <c r="U69" s="7">
        <f t="shared" si="15"/>
        <v>13795</v>
      </c>
      <c r="V69" s="8"/>
    </row>
    <row r="70" spans="1:23">
      <c r="A70" s="73"/>
      <c r="B70" s="4" t="s">
        <v>24</v>
      </c>
      <c r="C70" s="4"/>
      <c r="D70" s="4"/>
      <c r="E70" s="4"/>
      <c r="F70" s="4"/>
      <c r="G70" s="4"/>
      <c r="H70" s="4"/>
      <c r="I70" s="4">
        <v>500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7">
        <f t="shared" si="15"/>
        <v>12500</v>
      </c>
      <c r="V70" s="8"/>
    </row>
    <row r="71" spans="1:23">
      <c r="A71" s="73"/>
      <c r="B71" s="4" t="s">
        <v>32</v>
      </c>
      <c r="C71" s="4"/>
      <c r="D71" s="4"/>
      <c r="E71" s="4"/>
      <c r="F71" s="4"/>
      <c r="G71" s="4"/>
      <c r="H71" s="4"/>
      <c r="I71" s="4">
        <v>26</v>
      </c>
      <c r="J71" s="4"/>
      <c r="K71" s="4"/>
      <c r="L71" s="4">
        <v>100</v>
      </c>
      <c r="M71" s="4">
        <v>400</v>
      </c>
      <c r="N71" s="4"/>
      <c r="O71" s="4"/>
      <c r="P71" s="4"/>
      <c r="Q71" s="4"/>
      <c r="R71" s="4">
        <v>14</v>
      </c>
      <c r="S71" s="4"/>
      <c r="T71" s="4"/>
      <c r="U71" s="7">
        <f t="shared" si="15"/>
        <v>29650</v>
      </c>
      <c r="V71" s="8">
        <f>SUM(U69:U71)</f>
        <v>55945</v>
      </c>
    </row>
    <row r="72" spans="1:23">
      <c r="A72" s="73"/>
      <c r="B72" s="4" t="s">
        <v>33</v>
      </c>
      <c r="C72" s="4">
        <v>550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7">
        <f t="shared" si="15"/>
        <v>22000</v>
      </c>
      <c r="V72" s="8"/>
    </row>
    <row r="73" spans="1:23">
      <c r="A73" s="73"/>
      <c r="B73" s="4" t="s">
        <v>34</v>
      </c>
      <c r="C73" s="4">
        <v>550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7">
        <f t="shared" si="15"/>
        <v>22000</v>
      </c>
      <c r="V73" s="8">
        <f>SUM(U72:U73)</f>
        <v>44000</v>
      </c>
    </row>
    <row r="74" spans="1:23">
      <c r="A74" s="73"/>
      <c r="B74" s="4" t="s">
        <v>35</v>
      </c>
      <c r="C74" s="4">
        <v>100</v>
      </c>
      <c r="D74" s="4"/>
      <c r="E74" s="4"/>
      <c r="F74" s="4">
        <v>277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7">
        <f t="shared" si="15"/>
        <v>15080</v>
      </c>
      <c r="V74" s="8"/>
    </row>
    <row r="75" spans="1:23">
      <c r="A75" s="73"/>
      <c r="B75" s="4" t="s">
        <v>36</v>
      </c>
      <c r="C75" s="4"/>
      <c r="D75" s="4"/>
      <c r="E75" s="4"/>
      <c r="F75" s="4">
        <v>450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7">
        <f t="shared" si="15"/>
        <v>18000</v>
      </c>
      <c r="V75" s="8"/>
    </row>
    <row r="76" spans="1:23">
      <c r="A76" s="73"/>
      <c r="B76" s="4" t="s">
        <v>37</v>
      </c>
      <c r="C76" s="4"/>
      <c r="D76" s="4"/>
      <c r="E76" s="4"/>
      <c r="F76" s="4">
        <v>540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7">
        <f t="shared" si="15"/>
        <v>21600</v>
      </c>
      <c r="V76" s="8"/>
    </row>
    <row r="77" spans="1:23">
      <c r="A77" s="73"/>
      <c r="B77" s="4" t="s">
        <v>38</v>
      </c>
      <c r="C77" s="4"/>
      <c r="D77" s="4"/>
      <c r="E77" s="4"/>
      <c r="F77" s="4">
        <v>300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7">
        <f t="shared" si="15"/>
        <v>12000</v>
      </c>
      <c r="V77" s="8"/>
    </row>
    <row r="78" spans="1:23">
      <c r="A78" s="73"/>
      <c r="B78" s="4" t="s">
        <v>39</v>
      </c>
      <c r="C78" s="4"/>
      <c r="D78" s="4"/>
      <c r="E78" s="4"/>
      <c r="F78" s="4">
        <v>240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7">
        <f t="shared" si="15"/>
        <v>9600</v>
      </c>
      <c r="V78" s="8">
        <f>SUM(U74:U78)</f>
        <v>76280</v>
      </c>
    </row>
    <row r="79" spans="1:23">
      <c r="A79" s="71" t="s">
        <v>1</v>
      </c>
      <c r="B79" s="71"/>
      <c r="C79" s="6">
        <f t="shared" ref="C79:T79" si="17">SUM(C69:C78)</f>
        <v>1200</v>
      </c>
      <c r="D79" s="6">
        <f t="shared" si="17"/>
        <v>0</v>
      </c>
      <c r="E79" s="6">
        <f t="shared" si="17"/>
        <v>0</v>
      </c>
      <c r="F79" s="6">
        <f t="shared" si="17"/>
        <v>1807</v>
      </c>
      <c r="G79" s="6">
        <f t="shared" si="17"/>
        <v>0</v>
      </c>
      <c r="H79" s="6">
        <f t="shared" si="17"/>
        <v>0</v>
      </c>
      <c r="I79" s="6">
        <f t="shared" si="17"/>
        <v>537</v>
      </c>
      <c r="J79" s="6">
        <f t="shared" si="17"/>
        <v>0</v>
      </c>
      <c r="K79" s="6">
        <f t="shared" si="17"/>
        <v>338</v>
      </c>
      <c r="L79" s="6">
        <f t="shared" si="17"/>
        <v>100</v>
      </c>
      <c r="M79" s="6">
        <f t="shared" si="17"/>
        <v>400</v>
      </c>
      <c r="N79" s="6">
        <f t="shared" si="17"/>
        <v>0</v>
      </c>
      <c r="O79" s="6">
        <f t="shared" si="17"/>
        <v>0</v>
      </c>
      <c r="P79" s="6">
        <f t="shared" si="17"/>
        <v>0</v>
      </c>
      <c r="Q79" s="6">
        <f t="shared" si="17"/>
        <v>0</v>
      </c>
      <c r="R79" s="6">
        <f t="shared" si="17"/>
        <v>14</v>
      </c>
      <c r="S79" s="6">
        <f t="shared" si="17"/>
        <v>0</v>
      </c>
      <c r="T79" s="6">
        <f t="shared" si="17"/>
        <v>0</v>
      </c>
      <c r="U79" s="7">
        <f t="shared" si="15"/>
        <v>176225</v>
      </c>
      <c r="V79" s="69">
        <f>SUM(C79:T79)</f>
        <v>4396</v>
      </c>
      <c r="W79">
        <f>U79</f>
        <v>176225</v>
      </c>
    </row>
    <row r="80" spans="1:23">
      <c r="A80" s="73">
        <v>43473</v>
      </c>
      <c r="B80" s="4" t="s">
        <v>22</v>
      </c>
      <c r="C80" s="4"/>
      <c r="D80" s="4"/>
      <c r="E80" s="4"/>
      <c r="F80" s="4"/>
      <c r="G80" s="4"/>
      <c r="H80" s="4"/>
      <c r="I80" s="4">
        <v>5</v>
      </c>
      <c r="J80" s="4"/>
      <c r="K80" s="4">
        <v>235</v>
      </c>
      <c r="L80" s="4"/>
      <c r="M80" s="4"/>
      <c r="N80" s="4"/>
      <c r="O80" s="4"/>
      <c r="P80" s="4"/>
      <c r="Q80" s="4"/>
      <c r="R80" s="4"/>
      <c r="S80" s="4"/>
      <c r="T80" s="4"/>
      <c r="U80" s="7">
        <f t="shared" si="15"/>
        <v>9525</v>
      </c>
      <c r="V80" s="8"/>
    </row>
    <row r="81" spans="1:23">
      <c r="A81" s="73"/>
      <c r="B81" s="4" t="s">
        <v>24</v>
      </c>
      <c r="C81" s="4"/>
      <c r="D81" s="4"/>
      <c r="E81" s="4"/>
      <c r="F81" s="4"/>
      <c r="G81" s="4"/>
      <c r="H81" s="4"/>
      <c r="I81" s="4">
        <v>300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7">
        <f t="shared" si="15"/>
        <v>7500</v>
      </c>
      <c r="V81" s="8"/>
    </row>
    <row r="82" spans="1:23">
      <c r="A82" s="73"/>
      <c r="B82" s="4" t="s">
        <v>32</v>
      </c>
      <c r="C82" s="4">
        <v>183</v>
      </c>
      <c r="D82" s="4"/>
      <c r="E82" s="4"/>
      <c r="F82" s="4"/>
      <c r="G82" s="4"/>
      <c r="H82" s="4"/>
      <c r="I82" s="4">
        <v>15</v>
      </c>
      <c r="J82" s="4"/>
      <c r="K82" s="4"/>
      <c r="L82" s="4"/>
      <c r="M82" s="4">
        <v>625</v>
      </c>
      <c r="N82" s="4"/>
      <c r="O82" s="4"/>
      <c r="P82" s="4"/>
      <c r="Q82" s="4"/>
      <c r="R82" s="4"/>
      <c r="S82" s="4"/>
      <c r="T82" s="4"/>
      <c r="U82" s="7">
        <f t="shared" si="15"/>
        <v>26445</v>
      </c>
      <c r="V82" s="8">
        <f>SUM(U80:U82)</f>
        <v>43470</v>
      </c>
    </row>
    <row r="83" spans="1:23">
      <c r="A83" s="73"/>
      <c r="B83" s="4" t="s">
        <v>33</v>
      </c>
      <c r="C83" s="4">
        <v>550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7">
        <f t="shared" si="15"/>
        <v>22000</v>
      </c>
      <c r="V83" s="8"/>
    </row>
    <row r="84" spans="1:23">
      <c r="A84" s="73"/>
      <c r="B84" s="4" t="s">
        <v>34</v>
      </c>
      <c r="C84" s="4">
        <v>550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7">
        <f t="shared" si="15"/>
        <v>22000</v>
      </c>
      <c r="V84" s="8">
        <f>SUM(U83:U84)</f>
        <v>44000</v>
      </c>
    </row>
    <row r="85" spans="1:23">
      <c r="A85" s="73"/>
      <c r="B85" s="4" t="s">
        <v>35</v>
      </c>
      <c r="C85" s="4">
        <v>275</v>
      </c>
      <c r="D85" s="4"/>
      <c r="E85" s="4"/>
      <c r="F85" s="4"/>
      <c r="G85" s="4"/>
      <c r="H85" s="4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7">
        <f t="shared" si="15"/>
        <v>11050</v>
      </c>
      <c r="V85" s="8"/>
    </row>
    <row r="86" spans="1:23">
      <c r="A86" s="73"/>
      <c r="B86" s="4" t="s">
        <v>36</v>
      </c>
      <c r="C86" s="4"/>
      <c r="D86" s="4"/>
      <c r="E86" s="4"/>
      <c r="F86" s="4">
        <v>285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7">
        <f t="shared" si="15"/>
        <v>11400</v>
      </c>
      <c r="V86" s="8"/>
    </row>
    <row r="87" spans="1:23">
      <c r="A87" s="73"/>
      <c r="B87" s="4" t="s">
        <v>37</v>
      </c>
      <c r="C87" s="4"/>
      <c r="D87" s="4"/>
      <c r="E87" s="4"/>
      <c r="F87" s="4">
        <v>300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7">
        <f t="shared" si="15"/>
        <v>12000</v>
      </c>
      <c r="V87" s="8"/>
    </row>
    <row r="88" spans="1:23">
      <c r="A88" s="73"/>
      <c r="B88" s="4" t="s">
        <v>38</v>
      </c>
      <c r="C88" s="4">
        <v>225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7">
        <f t="shared" si="15"/>
        <v>9000</v>
      </c>
      <c r="V88" s="8"/>
    </row>
    <row r="89" spans="1:23">
      <c r="A89" s="73"/>
      <c r="B89" s="4" t="s">
        <v>39</v>
      </c>
      <c r="C89" s="4"/>
      <c r="D89" s="4"/>
      <c r="E89" s="4"/>
      <c r="F89" s="4">
        <v>200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7">
        <f t="shared" si="15"/>
        <v>8000</v>
      </c>
      <c r="V89" s="8">
        <f>SUM(U85:U89)</f>
        <v>51450</v>
      </c>
    </row>
    <row r="90" spans="1:23">
      <c r="A90" s="71" t="s">
        <v>1</v>
      </c>
      <c r="B90" s="71"/>
      <c r="C90" s="6">
        <f t="shared" ref="C90:T90" si="18">SUM(C80:C89)</f>
        <v>1783</v>
      </c>
      <c r="D90" s="6">
        <f t="shared" si="18"/>
        <v>0</v>
      </c>
      <c r="E90" s="6">
        <f t="shared" si="18"/>
        <v>0</v>
      </c>
      <c r="F90" s="6">
        <f t="shared" si="18"/>
        <v>785</v>
      </c>
      <c r="G90" s="6">
        <f t="shared" si="18"/>
        <v>0</v>
      </c>
      <c r="H90" s="6">
        <f t="shared" si="18"/>
        <v>1</v>
      </c>
      <c r="I90" s="6">
        <f t="shared" si="18"/>
        <v>320</v>
      </c>
      <c r="J90" s="6">
        <f t="shared" si="18"/>
        <v>0</v>
      </c>
      <c r="K90" s="6">
        <f t="shared" si="18"/>
        <v>235</v>
      </c>
      <c r="L90" s="6">
        <f t="shared" si="18"/>
        <v>0</v>
      </c>
      <c r="M90" s="6">
        <f t="shared" si="18"/>
        <v>625</v>
      </c>
      <c r="N90" s="6">
        <f t="shared" si="18"/>
        <v>0</v>
      </c>
      <c r="O90" s="6">
        <f t="shared" si="18"/>
        <v>0</v>
      </c>
      <c r="P90" s="6">
        <f t="shared" si="18"/>
        <v>0</v>
      </c>
      <c r="Q90" s="6">
        <f t="shared" si="18"/>
        <v>0</v>
      </c>
      <c r="R90" s="6">
        <f t="shared" si="18"/>
        <v>0</v>
      </c>
      <c r="S90" s="6">
        <f t="shared" si="18"/>
        <v>0</v>
      </c>
      <c r="T90" s="6">
        <f t="shared" si="18"/>
        <v>0</v>
      </c>
      <c r="U90" s="7">
        <f t="shared" si="15"/>
        <v>138920</v>
      </c>
      <c r="V90" s="69"/>
      <c r="W90">
        <f>U90</f>
        <v>138920</v>
      </c>
    </row>
    <row r="91" spans="1:23">
      <c r="A91" s="73">
        <v>43474</v>
      </c>
      <c r="B91" s="4" t="s">
        <v>22</v>
      </c>
      <c r="C91" s="4"/>
      <c r="D91" s="4"/>
      <c r="E91" s="4"/>
      <c r="F91" s="4"/>
      <c r="G91" s="4"/>
      <c r="H91" s="4"/>
      <c r="I91" s="4"/>
      <c r="J91" s="4"/>
      <c r="K91" s="4">
        <v>232</v>
      </c>
      <c r="L91" s="4"/>
      <c r="M91" s="4"/>
      <c r="N91" s="4"/>
      <c r="O91" s="4"/>
      <c r="P91" s="4"/>
      <c r="Q91" s="4"/>
      <c r="R91" s="4"/>
      <c r="S91" s="4"/>
      <c r="T91" s="4"/>
      <c r="U91" s="7">
        <f t="shared" si="15"/>
        <v>9280</v>
      </c>
      <c r="V91" s="8"/>
    </row>
    <row r="92" spans="1:23">
      <c r="A92" s="73"/>
      <c r="B92" s="4" t="s">
        <v>24</v>
      </c>
      <c r="C92" s="4"/>
      <c r="D92" s="4"/>
      <c r="E92" s="4"/>
      <c r="F92" s="4"/>
      <c r="G92" s="4"/>
      <c r="H92" s="4"/>
      <c r="I92" s="4">
        <v>54</v>
      </c>
      <c r="J92" s="4"/>
      <c r="K92" s="4"/>
      <c r="L92" s="4"/>
      <c r="M92" s="4"/>
      <c r="N92" s="4"/>
      <c r="O92" s="4"/>
      <c r="P92" s="4">
        <v>265</v>
      </c>
      <c r="Q92" s="4"/>
      <c r="R92" s="4"/>
      <c r="S92" s="4"/>
      <c r="T92" s="4"/>
      <c r="U92" s="7">
        <f t="shared" si="15"/>
        <v>7975</v>
      </c>
      <c r="V92" s="8"/>
    </row>
    <row r="93" spans="1:23">
      <c r="A93" s="73"/>
      <c r="B93" s="4" t="s">
        <v>32</v>
      </c>
      <c r="C93" s="4">
        <v>698</v>
      </c>
      <c r="D93" s="4"/>
      <c r="E93" s="4"/>
      <c r="F93" s="4"/>
      <c r="G93" s="4"/>
      <c r="H93" s="4"/>
      <c r="I93" s="4">
        <v>8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7">
        <f t="shared" si="15"/>
        <v>28120</v>
      </c>
      <c r="V93" s="8">
        <f>SUM(U91:U93)</f>
        <v>45375</v>
      </c>
    </row>
    <row r="94" spans="1:23">
      <c r="A94" s="73"/>
      <c r="B94" s="4" t="s">
        <v>33</v>
      </c>
      <c r="C94" s="4">
        <v>550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7">
        <f t="shared" si="15"/>
        <v>22000</v>
      </c>
      <c r="V94" s="8"/>
    </row>
    <row r="95" spans="1:23">
      <c r="A95" s="73"/>
      <c r="B95" s="4" t="s">
        <v>34</v>
      </c>
      <c r="C95" s="4">
        <v>500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7">
        <f t="shared" si="15"/>
        <v>20000</v>
      </c>
      <c r="V95" s="8">
        <f>SUM(U94:U95)</f>
        <v>42000</v>
      </c>
    </row>
    <row r="96" spans="1:23">
      <c r="A96" s="73"/>
      <c r="B96" s="4" t="s">
        <v>35</v>
      </c>
      <c r="C96" s="4"/>
      <c r="D96" s="4"/>
      <c r="E96" s="4"/>
      <c r="F96" s="4">
        <v>217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>
        <v>1</v>
      </c>
      <c r="R96" s="4"/>
      <c r="S96" s="4"/>
      <c r="T96" s="4"/>
      <c r="U96" s="7">
        <f t="shared" si="15"/>
        <v>9680</v>
      </c>
      <c r="V96" s="8"/>
    </row>
    <row r="97" spans="1:23">
      <c r="A97" s="73"/>
      <c r="B97" s="4" t="s">
        <v>36</v>
      </c>
      <c r="C97" s="4"/>
      <c r="D97" s="4"/>
      <c r="E97" s="4"/>
      <c r="F97" s="4">
        <v>271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7">
        <f t="shared" si="15"/>
        <v>10840</v>
      </c>
      <c r="V97" s="8"/>
    </row>
    <row r="98" spans="1:23">
      <c r="A98" s="73"/>
      <c r="B98" s="4" t="s">
        <v>37</v>
      </c>
      <c r="C98" s="4">
        <v>175</v>
      </c>
      <c r="D98" s="4"/>
      <c r="E98" s="4"/>
      <c r="F98" s="4">
        <v>150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7">
        <f t="shared" si="15"/>
        <v>13000</v>
      </c>
      <c r="V98" s="8"/>
    </row>
    <row r="99" spans="1:23">
      <c r="A99" s="73"/>
      <c r="B99" s="4" t="s">
        <v>38</v>
      </c>
      <c r="C99" s="4">
        <v>200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7">
        <f t="shared" si="15"/>
        <v>8000</v>
      </c>
      <c r="V99" s="8"/>
    </row>
    <row r="100" spans="1:23">
      <c r="A100" s="73"/>
      <c r="B100" s="4" t="s">
        <v>39</v>
      </c>
      <c r="C100" s="4"/>
      <c r="D100" s="4"/>
      <c r="E100" s="4"/>
      <c r="F100" s="4">
        <v>200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7">
        <f t="shared" si="15"/>
        <v>8000</v>
      </c>
      <c r="V100" s="8">
        <f>SUM(U96:U100)</f>
        <v>49520</v>
      </c>
    </row>
    <row r="101" spans="1:23">
      <c r="A101" s="71" t="s">
        <v>1</v>
      </c>
      <c r="B101" s="71"/>
      <c r="C101" s="6">
        <f t="shared" ref="C101:T101" si="19">SUM(C91:C100)</f>
        <v>2123</v>
      </c>
      <c r="D101" s="6">
        <f t="shared" si="19"/>
        <v>0</v>
      </c>
      <c r="E101" s="6">
        <f t="shared" si="19"/>
        <v>0</v>
      </c>
      <c r="F101" s="6">
        <f t="shared" si="19"/>
        <v>838</v>
      </c>
      <c r="G101" s="6">
        <f t="shared" si="19"/>
        <v>0</v>
      </c>
      <c r="H101" s="6">
        <f t="shared" si="19"/>
        <v>0</v>
      </c>
      <c r="I101" s="6">
        <f t="shared" si="19"/>
        <v>62</v>
      </c>
      <c r="J101" s="6">
        <f t="shared" si="19"/>
        <v>0</v>
      </c>
      <c r="K101" s="6">
        <f t="shared" si="19"/>
        <v>232</v>
      </c>
      <c r="L101" s="6">
        <f t="shared" si="19"/>
        <v>0</v>
      </c>
      <c r="M101" s="6">
        <f t="shared" si="19"/>
        <v>0</v>
      </c>
      <c r="N101" s="6">
        <f t="shared" si="19"/>
        <v>0</v>
      </c>
      <c r="O101" s="6">
        <f t="shared" si="19"/>
        <v>0</v>
      </c>
      <c r="P101" s="6">
        <f t="shared" si="19"/>
        <v>265</v>
      </c>
      <c r="Q101" s="6">
        <f t="shared" si="19"/>
        <v>1</v>
      </c>
      <c r="R101" s="6">
        <f t="shared" si="19"/>
        <v>0</v>
      </c>
      <c r="S101" s="6">
        <f t="shared" si="19"/>
        <v>0</v>
      </c>
      <c r="T101" s="6">
        <f t="shared" si="19"/>
        <v>0</v>
      </c>
      <c r="U101" s="7">
        <f t="shared" si="15"/>
        <v>136895</v>
      </c>
      <c r="V101" s="69">
        <f>SUM(C101:T101)</f>
        <v>3521</v>
      </c>
      <c r="W101">
        <f>U101</f>
        <v>136895</v>
      </c>
    </row>
    <row r="102" spans="1:23">
      <c r="A102" s="73">
        <v>43475</v>
      </c>
      <c r="B102" s="4" t="s">
        <v>22</v>
      </c>
      <c r="C102" s="4"/>
      <c r="D102" s="4"/>
      <c r="E102" s="4"/>
      <c r="F102" s="4"/>
      <c r="G102" s="4"/>
      <c r="H102" s="4"/>
      <c r="I102" s="4">
        <v>5</v>
      </c>
      <c r="J102" s="4"/>
      <c r="K102" s="4">
        <v>134</v>
      </c>
      <c r="L102" s="4"/>
      <c r="M102" s="4"/>
      <c r="N102" s="4"/>
      <c r="O102" s="4"/>
      <c r="P102" s="4"/>
      <c r="Q102" s="4"/>
      <c r="R102" s="4"/>
      <c r="S102" s="4">
        <v>16</v>
      </c>
      <c r="T102" s="4"/>
      <c r="U102" s="7">
        <f t="shared" si="15"/>
        <v>21485</v>
      </c>
      <c r="V102" s="8"/>
    </row>
    <row r="103" spans="1:23">
      <c r="A103" s="73"/>
      <c r="B103" s="4" t="s">
        <v>24</v>
      </c>
      <c r="C103" s="4"/>
      <c r="D103" s="4"/>
      <c r="E103" s="4"/>
      <c r="F103" s="4"/>
      <c r="G103" s="4"/>
      <c r="H103" s="4"/>
      <c r="I103" s="4">
        <v>263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7">
        <f t="shared" si="15"/>
        <v>6575</v>
      </c>
      <c r="V103" s="8"/>
    </row>
    <row r="104" spans="1:23">
      <c r="A104" s="73"/>
      <c r="B104" s="4" t="s">
        <v>32</v>
      </c>
      <c r="C104" s="4"/>
      <c r="D104" s="4"/>
      <c r="E104" s="4"/>
      <c r="F104" s="4"/>
      <c r="G104" s="4"/>
      <c r="H104" s="4"/>
      <c r="I104" s="4">
        <v>16</v>
      </c>
      <c r="J104" s="4"/>
      <c r="K104" s="4"/>
      <c r="L104" s="4"/>
      <c r="M104" s="4">
        <v>150</v>
      </c>
      <c r="N104" s="4"/>
      <c r="O104" s="4"/>
      <c r="P104" s="4"/>
      <c r="Q104" s="4"/>
      <c r="R104" s="4">
        <v>16</v>
      </c>
      <c r="S104" s="4"/>
      <c r="T104" s="4">
        <v>316</v>
      </c>
      <c r="U104" s="7">
        <f t="shared" si="15"/>
        <v>33540</v>
      </c>
      <c r="V104" s="8">
        <f>SUM(U102:U104)</f>
        <v>61600</v>
      </c>
    </row>
    <row r="105" spans="1:23">
      <c r="A105" s="73"/>
      <c r="B105" s="4" t="s">
        <v>33</v>
      </c>
      <c r="C105" s="4">
        <v>600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7">
        <f t="shared" si="15"/>
        <v>24000</v>
      </c>
      <c r="V105" s="8"/>
    </row>
    <row r="106" spans="1:23">
      <c r="A106" s="73"/>
      <c r="B106" s="4" t="s">
        <v>34</v>
      </c>
      <c r="C106" s="4">
        <v>400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7">
        <f t="shared" si="15"/>
        <v>16000</v>
      </c>
      <c r="V106" s="8">
        <f>SUM(U105:U106)</f>
        <v>40000</v>
      </c>
    </row>
    <row r="107" spans="1:23">
      <c r="A107" s="73"/>
      <c r="B107" s="4" t="s">
        <v>35</v>
      </c>
      <c r="C107" s="4"/>
      <c r="D107" s="4"/>
      <c r="E107" s="4"/>
      <c r="F107" s="4">
        <v>120</v>
      </c>
      <c r="G107" s="4">
        <v>50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7">
        <f t="shared" si="15"/>
        <v>7300</v>
      </c>
      <c r="V107" s="8"/>
    </row>
    <row r="108" spans="1:23">
      <c r="A108" s="73"/>
      <c r="B108" s="4" t="s">
        <v>36</v>
      </c>
      <c r="C108" s="4"/>
      <c r="D108" s="4"/>
      <c r="E108" s="4"/>
      <c r="F108" s="4">
        <v>200</v>
      </c>
      <c r="G108" s="4">
        <v>50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7">
        <f t="shared" si="15"/>
        <v>10500</v>
      </c>
      <c r="V108" s="8"/>
    </row>
    <row r="109" spans="1:23">
      <c r="A109" s="73"/>
      <c r="B109" s="4" t="s">
        <v>37</v>
      </c>
      <c r="C109" s="4"/>
      <c r="D109" s="4"/>
      <c r="E109" s="4"/>
      <c r="F109" s="4">
        <v>225</v>
      </c>
      <c r="G109" s="4">
        <v>50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7">
        <f t="shared" si="15"/>
        <v>11500</v>
      </c>
      <c r="V109" s="8"/>
    </row>
    <row r="110" spans="1:23">
      <c r="A110" s="73"/>
      <c r="B110" s="4" t="s">
        <v>38</v>
      </c>
      <c r="C110" s="4"/>
      <c r="D110" s="4"/>
      <c r="E110" s="4"/>
      <c r="F110" s="4">
        <v>200</v>
      </c>
      <c r="G110" s="4">
        <v>40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7">
        <f t="shared" si="15"/>
        <v>10000</v>
      </c>
      <c r="V110" s="8"/>
    </row>
    <row r="111" spans="1:23">
      <c r="A111" s="73"/>
      <c r="B111" s="4" t="s">
        <v>39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7">
        <f t="shared" si="15"/>
        <v>0</v>
      </c>
      <c r="V111" s="8">
        <f>SUM(U107:U111)</f>
        <v>39300</v>
      </c>
    </row>
    <row r="112" spans="1:23">
      <c r="A112" s="71" t="s">
        <v>1</v>
      </c>
      <c r="B112" s="71"/>
      <c r="C112" s="6">
        <f t="shared" ref="C112:T112" si="20">SUM(C102:C111)</f>
        <v>1000</v>
      </c>
      <c r="D112" s="6">
        <f t="shared" si="20"/>
        <v>0</v>
      </c>
      <c r="E112" s="6">
        <f t="shared" si="20"/>
        <v>0</v>
      </c>
      <c r="F112" s="6">
        <f t="shared" si="20"/>
        <v>745</v>
      </c>
      <c r="G112" s="6">
        <f t="shared" si="20"/>
        <v>190</v>
      </c>
      <c r="H112" s="6">
        <f t="shared" si="20"/>
        <v>0</v>
      </c>
      <c r="I112" s="6">
        <f t="shared" si="20"/>
        <v>284</v>
      </c>
      <c r="J112" s="6">
        <f t="shared" si="20"/>
        <v>0</v>
      </c>
      <c r="K112" s="6">
        <f t="shared" si="20"/>
        <v>134</v>
      </c>
      <c r="L112" s="6">
        <f t="shared" si="20"/>
        <v>0</v>
      </c>
      <c r="M112" s="6">
        <f t="shared" si="20"/>
        <v>150</v>
      </c>
      <c r="N112" s="6">
        <f t="shared" si="20"/>
        <v>0</v>
      </c>
      <c r="O112" s="6">
        <f t="shared" si="20"/>
        <v>0</v>
      </c>
      <c r="P112" s="6">
        <f t="shared" si="20"/>
        <v>0</v>
      </c>
      <c r="Q112" s="6">
        <f t="shared" si="20"/>
        <v>0</v>
      </c>
      <c r="R112" s="6">
        <f t="shared" si="20"/>
        <v>16</v>
      </c>
      <c r="S112" s="6">
        <f t="shared" si="20"/>
        <v>16</v>
      </c>
      <c r="T112" s="6">
        <f t="shared" si="20"/>
        <v>316</v>
      </c>
      <c r="U112" s="7">
        <f t="shared" si="15"/>
        <v>140900</v>
      </c>
      <c r="V112" s="69"/>
      <c r="W112">
        <f>U112</f>
        <v>140900</v>
      </c>
    </row>
    <row r="113" spans="1:23">
      <c r="A113" s="73">
        <v>43476</v>
      </c>
      <c r="B113" s="4" t="s">
        <v>22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>
        <v>10</v>
      </c>
      <c r="T113" s="4"/>
      <c r="U113" s="7">
        <f t="shared" si="15"/>
        <v>10000</v>
      </c>
      <c r="V113" s="8"/>
    </row>
    <row r="114" spans="1:23">
      <c r="A114" s="73"/>
      <c r="B114" s="4" t="s">
        <v>24</v>
      </c>
      <c r="C114" s="4"/>
      <c r="D114" s="4"/>
      <c r="E114" s="4"/>
      <c r="F114" s="4"/>
      <c r="G114" s="4"/>
      <c r="H114" s="4"/>
      <c r="I114" s="4">
        <v>66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7">
        <f t="shared" si="15"/>
        <v>1650</v>
      </c>
      <c r="V114" s="8"/>
    </row>
    <row r="115" spans="1:23">
      <c r="A115" s="73"/>
      <c r="B115" s="4" t="s">
        <v>32</v>
      </c>
      <c r="C115" s="4"/>
      <c r="D115" s="4"/>
      <c r="E115" s="4"/>
      <c r="F115" s="4"/>
      <c r="G115" s="4"/>
      <c r="H115" s="4"/>
      <c r="I115" s="4">
        <v>20</v>
      </c>
      <c r="J115" s="4"/>
      <c r="K115" s="4"/>
      <c r="L115" s="4">
        <v>515</v>
      </c>
      <c r="M115" s="4"/>
      <c r="N115" s="4"/>
      <c r="O115" s="4"/>
      <c r="P115" s="4"/>
      <c r="Q115" s="4"/>
      <c r="R115" s="4"/>
      <c r="S115" s="4"/>
      <c r="T115" s="4">
        <v>59</v>
      </c>
      <c r="U115" s="7">
        <f t="shared" si="15"/>
        <v>18310</v>
      </c>
      <c r="V115" s="8">
        <f>SUM(U113:U115)</f>
        <v>29960</v>
      </c>
    </row>
    <row r="116" spans="1:23">
      <c r="A116" s="73"/>
      <c r="B116" s="4" t="s">
        <v>33</v>
      </c>
      <c r="C116" s="4">
        <v>531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7">
        <f t="shared" si="15"/>
        <v>21240</v>
      </c>
      <c r="V116" s="8"/>
    </row>
    <row r="117" spans="1:23">
      <c r="A117" s="73"/>
      <c r="B117" s="4" t="s">
        <v>34</v>
      </c>
      <c r="C117" s="4">
        <v>250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7">
        <f t="shared" si="15"/>
        <v>10000</v>
      </c>
      <c r="V117" s="8">
        <f>SUM(U116:U117)</f>
        <v>31240</v>
      </c>
    </row>
    <row r="118" spans="1:23">
      <c r="A118" s="73"/>
      <c r="B118" s="4" t="s">
        <v>35</v>
      </c>
      <c r="C118" s="4">
        <v>200</v>
      </c>
      <c r="D118" s="4"/>
      <c r="E118" s="4"/>
      <c r="F118" s="4">
        <v>66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7">
        <f t="shared" si="15"/>
        <v>10640</v>
      </c>
      <c r="V118" s="8"/>
    </row>
    <row r="119" spans="1:23">
      <c r="A119" s="73"/>
      <c r="B119" s="4" t="s">
        <v>36</v>
      </c>
      <c r="C119" s="4"/>
      <c r="D119" s="4"/>
      <c r="E119" s="4"/>
      <c r="F119" s="4">
        <v>200</v>
      </c>
      <c r="G119" s="4">
        <v>50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7">
        <f t="shared" si="15"/>
        <v>10500</v>
      </c>
      <c r="V119" s="8"/>
    </row>
    <row r="120" spans="1:23">
      <c r="A120" s="73"/>
      <c r="B120" s="4" t="s">
        <v>37</v>
      </c>
      <c r="C120" s="4"/>
      <c r="D120" s="4"/>
      <c r="E120" s="4"/>
      <c r="F120" s="4">
        <v>200</v>
      </c>
      <c r="G120" s="4">
        <v>50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7">
        <f t="shared" si="15"/>
        <v>10500</v>
      </c>
      <c r="V120" s="8"/>
    </row>
    <row r="121" spans="1:23">
      <c r="A121" s="73"/>
      <c r="B121" s="4" t="s">
        <v>38</v>
      </c>
      <c r="C121" s="4"/>
      <c r="D121" s="4"/>
      <c r="E121" s="4"/>
      <c r="F121" s="4">
        <v>180</v>
      </c>
      <c r="G121" s="4">
        <v>50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7">
        <f t="shared" si="15"/>
        <v>9700</v>
      </c>
      <c r="V121" s="8"/>
    </row>
    <row r="122" spans="1:23">
      <c r="A122" s="73"/>
      <c r="B122" s="4" t="s">
        <v>39</v>
      </c>
      <c r="C122" s="4"/>
      <c r="D122" s="4"/>
      <c r="E122" s="4"/>
      <c r="F122" s="4">
        <v>200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7">
        <f t="shared" si="15"/>
        <v>8000</v>
      </c>
      <c r="V122" s="8">
        <f>SUM(U118:U122)</f>
        <v>49340</v>
      </c>
    </row>
    <row r="123" spans="1:23">
      <c r="A123" s="71" t="s">
        <v>1</v>
      </c>
      <c r="B123" s="71"/>
      <c r="C123" s="6">
        <f t="shared" ref="C123:T123" si="21">SUM(C113:C122)</f>
        <v>981</v>
      </c>
      <c r="D123" s="6">
        <f t="shared" si="21"/>
        <v>0</v>
      </c>
      <c r="E123" s="6">
        <f t="shared" si="21"/>
        <v>0</v>
      </c>
      <c r="F123" s="6">
        <f t="shared" si="21"/>
        <v>846</v>
      </c>
      <c r="G123" s="6">
        <f t="shared" si="21"/>
        <v>150</v>
      </c>
      <c r="H123" s="6">
        <f t="shared" si="21"/>
        <v>0</v>
      </c>
      <c r="I123" s="6">
        <f t="shared" si="21"/>
        <v>86</v>
      </c>
      <c r="J123" s="6">
        <f t="shared" si="21"/>
        <v>0</v>
      </c>
      <c r="K123" s="6">
        <f t="shared" si="21"/>
        <v>0</v>
      </c>
      <c r="L123" s="6">
        <f t="shared" si="21"/>
        <v>515</v>
      </c>
      <c r="M123" s="6">
        <f t="shared" si="21"/>
        <v>0</v>
      </c>
      <c r="N123" s="6">
        <f t="shared" si="21"/>
        <v>0</v>
      </c>
      <c r="O123" s="6">
        <f t="shared" si="21"/>
        <v>0</v>
      </c>
      <c r="P123" s="6">
        <f t="shared" si="21"/>
        <v>0</v>
      </c>
      <c r="Q123" s="6">
        <f t="shared" si="21"/>
        <v>0</v>
      </c>
      <c r="R123" s="6">
        <f t="shared" si="21"/>
        <v>0</v>
      </c>
      <c r="S123" s="6">
        <f t="shared" si="21"/>
        <v>10</v>
      </c>
      <c r="T123" s="6">
        <f t="shared" si="21"/>
        <v>59</v>
      </c>
      <c r="U123" s="7">
        <f t="shared" si="15"/>
        <v>110540</v>
      </c>
      <c r="V123" s="69"/>
      <c r="W123">
        <f>U123</f>
        <v>110540</v>
      </c>
    </row>
    <row r="124" spans="1:23">
      <c r="A124" s="73">
        <v>43477</v>
      </c>
      <c r="B124" s="4" t="s">
        <v>22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>
        <v>6</v>
      </c>
      <c r="T124" s="4"/>
      <c r="U124" s="7">
        <f t="shared" si="15"/>
        <v>6000</v>
      </c>
      <c r="V124" s="8"/>
    </row>
    <row r="125" spans="1:23">
      <c r="A125" s="73"/>
      <c r="B125" s="4" t="s">
        <v>24</v>
      </c>
      <c r="C125" s="4"/>
      <c r="D125" s="4"/>
      <c r="E125" s="4"/>
      <c r="F125" s="4"/>
      <c r="G125" s="4"/>
      <c r="H125" s="4"/>
      <c r="I125" s="4">
        <v>174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7">
        <f t="shared" si="15"/>
        <v>4350</v>
      </c>
      <c r="V125" s="8"/>
    </row>
    <row r="126" spans="1:23">
      <c r="A126" s="73"/>
      <c r="B126" s="4" t="s">
        <v>32</v>
      </c>
      <c r="C126" s="4"/>
      <c r="D126" s="4">
        <v>575</v>
      </c>
      <c r="E126" s="4"/>
      <c r="F126" s="4"/>
      <c r="G126" s="4"/>
      <c r="H126" s="4"/>
      <c r="I126" s="4">
        <v>12</v>
      </c>
      <c r="J126" s="4"/>
      <c r="K126" s="4"/>
      <c r="L126" s="4">
        <v>50</v>
      </c>
      <c r="M126" s="4"/>
      <c r="N126" s="4"/>
      <c r="O126" s="4"/>
      <c r="P126" s="4"/>
      <c r="Q126" s="4"/>
      <c r="R126" s="4"/>
      <c r="S126" s="4"/>
      <c r="T126" s="4"/>
      <c r="U126" s="7">
        <f t="shared" si="15"/>
        <v>16175</v>
      </c>
      <c r="V126" s="8">
        <f>SUM(U124:U126)</f>
        <v>26525</v>
      </c>
    </row>
    <row r="127" spans="1:23">
      <c r="A127" s="73"/>
      <c r="B127" s="4" t="s">
        <v>33</v>
      </c>
      <c r="C127" s="4">
        <v>400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7">
        <f t="shared" si="15"/>
        <v>16000</v>
      </c>
      <c r="V127" s="8"/>
    </row>
    <row r="128" spans="1:23">
      <c r="A128" s="73"/>
      <c r="B128" s="4" t="s">
        <v>34</v>
      </c>
      <c r="C128" s="4">
        <v>100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7">
        <f t="shared" si="15"/>
        <v>4000</v>
      </c>
      <c r="V128" s="8">
        <f>SUM(U127:U128)</f>
        <v>20000</v>
      </c>
    </row>
    <row r="129" spans="1:23">
      <c r="A129" s="73"/>
      <c r="B129" s="4" t="s">
        <v>35</v>
      </c>
      <c r="C129" s="4">
        <v>180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7">
        <f t="shared" si="15"/>
        <v>7200</v>
      </c>
      <c r="V129" s="8"/>
    </row>
    <row r="130" spans="1:23">
      <c r="A130" s="73"/>
      <c r="B130" s="4" t="s">
        <v>36</v>
      </c>
      <c r="C130" s="4"/>
      <c r="D130" s="4"/>
      <c r="E130" s="4"/>
      <c r="F130" s="4">
        <v>240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7">
        <f t="shared" si="15"/>
        <v>9600</v>
      </c>
      <c r="V130" s="8"/>
    </row>
    <row r="131" spans="1:23">
      <c r="A131" s="73"/>
      <c r="B131" s="4" t="s">
        <v>37</v>
      </c>
      <c r="C131" s="4"/>
      <c r="D131" s="4"/>
      <c r="E131" s="4"/>
      <c r="F131" s="4">
        <v>225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7">
        <f t="shared" ref="U131:U133" si="22">(C131*40)+(D131*25)+(E131*20)+(F131*40)+(G131*50)+(H131*50)+(I131*25)+(J131*30)+(K131*40)+(L131*30)+(M131*30)+(N131*30)+(O131*30)+(P131*25+(Q131*1000)+(R131*1000)+(S131*1000)+(T131*40))</f>
        <v>9000</v>
      </c>
      <c r="V131" s="8"/>
    </row>
    <row r="132" spans="1:23">
      <c r="A132" s="73"/>
      <c r="B132" s="4" t="s">
        <v>38</v>
      </c>
      <c r="C132" s="4">
        <v>120</v>
      </c>
      <c r="D132" s="4"/>
      <c r="E132" s="4"/>
      <c r="F132" s="4">
        <v>21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7">
        <f t="shared" si="22"/>
        <v>5640</v>
      </c>
      <c r="V132" s="8"/>
    </row>
    <row r="133" spans="1:23">
      <c r="A133" s="73"/>
      <c r="B133" s="4" t="s">
        <v>39</v>
      </c>
      <c r="C133" s="4"/>
      <c r="D133" s="4"/>
      <c r="E133" s="4"/>
      <c r="F133" s="4">
        <v>300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7">
        <f t="shared" si="22"/>
        <v>12000</v>
      </c>
      <c r="V133" s="8">
        <f>SUM(U129:U133)</f>
        <v>43440</v>
      </c>
    </row>
    <row r="134" spans="1:23">
      <c r="A134" s="71" t="s">
        <v>1</v>
      </c>
      <c r="B134" s="71"/>
      <c r="C134" s="6">
        <f t="shared" ref="C134:T134" si="23">SUM(C124:C133)</f>
        <v>800</v>
      </c>
      <c r="D134" s="6">
        <f t="shared" si="23"/>
        <v>575</v>
      </c>
      <c r="E134" s="6">
        <f t="shared" si="23"/>
        <v>0</v>
      </c>
      <c r="F134" s="6">
        <f t="shared" si="23"/>
        <v>786</v>
      </c>
      <c r="G134" s="6">
        <f t="shared" si="23"/>
        <v>0</v>
      </c>
      <c r="H134" s="6">
        <f t="shared" si="23"/>
        <v>0</v>
      </c>
      <c r="I134" s="6">
        <f t="shared" si="23"/>
        <v>186</v>
      </c>
      <c r="J134" s="6">
        <f t="shared" si="23"/>
        <v>0</v>
      </c>
      <c r="K134" s="6">
        <f t="shared" si="23"/>
        <v>0</v>
      </c>
      <c r="L134" s="6">
        <f t="shared" si="23"/>
        <v>50</v>
      </c>
      <c r="M134" s="6">
        <f t="shared" si="23"/>
        <v>0</v>
      </c>
      <c r="N134" s="6">
        <f t="shared" si="23"/>
        <v>0</v>
      </c>
      <c r="O134" s="6">
        <f t="shared" si="23"/>
        <v>0</v>
      </c>
      <c r="P134" s="6">
        <f t="shared" si="23"/>
        <v>0</v>
      </c>
      <c r="Q134" s="6">
        <f t="shared" si="23"/>
        <v>0</v>
      </c>
      <c r="R134" s="6">
        <f t="shared" si="23"/>
        <v>0</v>
      </c>
      <c r="S134" s="6">
        <f t="shared" si="23"/>
        <v>6</v>
      </c>
      <c r="T134" s="6">
        <f t="shared" si="23"/>
        <v>0</v>
      </c>
      <c r="U134" s="7">
        <f>C134*40+D134*25+F134*40+I134*25+S134*1000+L134*30</f>
        <v>89965</v>
      </c>
      <c r="V134" s="69"/>
      <c r="W134">
        <f>U134</f>
        <v>89965</v>
      </c>
    </row>
    <row r="135" spans="1:23">
      <c r="A135" s="73">
        <v>43478</v>
      </c>
      <c r="B135" s="4" t="s">
        <v>22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7">
        <f t="shared" ref="U135:U156" si="24">(C135*40)+(D135*25)+(E135*20)+(F135*40)+(G135*50)+(H135*50)+(I135*25)+(J135*30)+(K135*40)+(L135*30)+(M135*30)+(N135*30)+(O135*30)+(P135*25+(Q135*1000)+(R135*1000)+(S135*1000)+(T135*40))</f>
        <v>0</v>
      </c>
      <c r="V135" s="8"/>
    </row>
    <row r="136" spans="1:23">
      <c r="A136" s="73"/>
      <c r="B136" s="4" t="s">
        <v>24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7">
        <f t="shared" si="24"/>
        <v>0</v>
      </c>
      <c r="V136" s="8"/>
    </row>
    <row r="137" spans="1:23">
      <c r="A137" s="73"/>
      <c r="B137" s="4" t="s">
        <v>32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7">
        <f t="shared" si="24"/>
        <v>0</v>
      </c>
      <c r="V137" s="8">
        <f>SUM(U135:U137)</f>
        <v>0</v>
      </c>
    </row>
    <row r="138" spans="1:23">
      <c r="A138" s="73"/>
      <c r="B138" s="4" t="s">
        <v>33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7">
        <f t="shared" si="24"/>
        <v>0</v>
      </c>
      <c r="V138" s="8"/>
    </row>
    <row r="139" spans="1:23">
      <c r="A139" s="73"/>
      <c r="B139" s="4" t="s">
        <v>34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7">
        <f t="shared" si="24"/>
        <v>0</v>
      </c>
      <c r="V139" s="8">
        <f>SUM(U138:U139)</f>
        <v>0</v>
      </c>
    </row>
    <row r="140" spans="1:23">
      <c r="A140" s="73"/>
      <c r="B140" s="4" t="s">
        <v>35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7">
        <f t="shared" si="24"/>
        <v>0</v>
      </c>
      <c r="V140" s="8"/>
    </row>
    <row r="141" spans="1:23">
      <c r="A141" s="73"/>
      <c r="B141" s="4" t="s">
        <v>36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7">
        <f t="shared" si="24"/>
        <v>0</v>
      </c>
      <c r="V141" s="8"/>
    </row>
    <row r="142" spans="1:23">
      <c r="A142" s="73"/>
      <c r="B142" s="4" t="s">
        <v>37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7">
        <f t="shared" si="24"/>
        <v>0</v>
      </c>
      <c r="V142" s="8"/>
    </row>
    <row r="143" spans="1:23">
      <c r="A143" s="73"/>
      <c r="B143" s="4" t="s">
        <v>38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7">
        <f t="shared" si="24"/>
        <v>0</v>
      </c>
      <c r="V143" s="8"/>
    </row>
    <row r="144" spans="1:23">
      <c r="A144" s="73"/>
      <c r="B144" s="4" t="s">
        <v>39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7">
        <f t="shared" si="24"/>
        <v>0</v>
      </c>
      <c r="V144" s="8">
        <f>SUM(U140:U144)</f>
        <v>0</v>
      </c>
    </row>
    <row r="145" spans="1:23">
      <c r="A145" s="71" t="s">
        <v>1</v>
      </c>
      <c r="B145" s="71"/>
      <c r="C145" s="6">
        <f t="shared" ref="C145:T145" si="25">SUM(C135:C144)</f>
        <v>0</v>
      </c>
      <c r="D145" s="6">
        <f t="shared" si="25"/>
        <v>0</v>
      </c>
      <c r="E145" s="6">
        <f t="shared" si="25"/>
        <v>0</v>
      </c>
      <c r="F145" s="6">
        <f t="shared" si="25"/>
        <v>0</v>
      </c>
      <c r="G145" s="6">
        <f t="shared" si="25"/>
        <v>0</v>
      </c>
      <c r="H145" s="6">
        <f t="shared" si="25"/>
        <v>0</v>
      </c>
      <c r="I145" s="6">
        <f t="shared" si="25"/>
        <v>0</v>
      </c>
      <c r="J145" s="6">
        <f t="shared" si="25"/>
        <v>0</v>
      </c>
      <c r="K145" s="6">
        <f t="shared" si="25"/>
        <v>0</v>
      </c>
      <c r="L145" s="6">
        <f t="shared" si="25"/>
        <v>0</v>
      </c>
      <c r="M145" s="6">
        <f t="shared" si="25"/>
        <v>0</v>
      </c>
      <c r="N145" s="6">
        <f t="shared" si="25"/>
        <v>0</v>
      </c>
      <c r="O145" s="6">
        <f t="shared" si="25"/>
        <v>0</v>
      </c>
      <c r="P145" s="6">
        <f t="shared" si="25"/>
        <v>0</v>
      </c>
      <c r="Q145" s="6">
        <f t="shared" si="25"/>
        <v>0</v>
      </c>
      <c r="R145" s="6">
        <f t="shared" si="25"/>
        <v>0</v>
      </c>
      <c r="S145" s="6">
        <f t="shared" si="25"/>
        <v>0</v>
      </c>
      <c r="T145" s="6">
        <f t="shared" si="25"/>
        <v>0</v>
      </c>
      <c r="U145" s="7">
        <f t="shared" si="24"/>
        <v>0</v>
      </c>
      <c r="V145" s="69"/>
      <c r="W145">
        <f>U145</f>
        <v>0</v>
      </c>
    </row>
    <row r="146" spans="1:23">
      <c r="A146" s="73">
        <v>43479</v>
      </c>
      <c r="B146" s="4" t="s">
        <v>22</v>
      </c>
      <c r="C146" s="4"/>
      <c r="D146" s="4"/>
      <c r="E146" s="4"/>
      <c r="F146" s="4"/>
      <c r="G146" s="4"/>
      <c r="H146" s="4"/>
      <c r="I146" s="4">
        <v>34</v>
      </c>
      <c r="J146" s="4"/>
      <c r="K146" s="4">
        <v>63</v>
      </c>
      <c r="L146" s="4"/>
      <c r="M146" s="4"/>
      <c r="N146" s="4"/>
      <c r="O146" s="4"/>
      <c r="P146" s="4"/>
      <c r="Q146" s="4"/>
      <c r="R146" s="4">
        <v>10</v>
      </c>
      <c r="S146" s="4"/>
      <c r="T146" s="4"/>
      <c r="U146" s="7">
        <f t="shared" si="24"/>
        <v>13370</v>
      </c>
      <c r="V146" s="8"/>
    </row>
    <row r="147" spans="1:23">
      <c r="A147" s="73"/>
      <c r="B147" s="4" t="s">
        <v>24</v>
      </c>
      <c r="C147" s="4"/>
      <c r="D147" s="4"/>
      <c r="E147" s="4"/>
      <c r="F147" s="4"/>
      <c r="G147" s="4"/>
      <c r="H147" s="4"/>
      <c r="I147" s="4">
        <v>456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7">
        <f t="shared" si="24"/>
        <v>11400</v>
      </c>
      <c r="V147" s="8"/>
    </row>
    <row r="148" spans="1:23">
      <c r="A148" s="73"/>
      <c r="B148" s="4" t="s">
        <v>32</v>
      </c>
      <c r="C148" s="4">
        <v>450</v>
      </c>
      <c r="D148" s="4"/>
      <c r="E148" s="4"/>
      <c r="F148" s="4"/>
      <c r="G148" s="4"/>
      <c r="H148" s="4"/>
      <c r="I148" s="4"/>
      <c r="J148" s="4"/>
      <c r="K148" s="4"/>
      <c r="L148" s="4">
        <v>200</v>
      </c>
      <c r="M148" s="4"/>
      <c r="N148" s="4">
        <v>100</v>
      </c>
      <c r="O148" s="4"/>
      <c r="P148" s="4"/>
      <c r="Q148" s="4"/>
      <c r="R148" s="4"/>
      <c r="S148" s="4"/>
      <c r="T148" s="4"/>
      <c r="U148" s="7">
        <f t="shared" si="24"/>
        <v>27000</v>
      </c>
      <c r="V148" s="8">
        <f>SUM(U146:U148)</f>
        <v>51770</v>
      </c>
    </row>
    <row r="149" spans="1:23">
      <c r="A149" s="73"/>
      <c r="B149" s="4" t="s">
        <v>33</v>
      </c>
      <c r="C149" s="4">
        <v>550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7">
        <f t="shared" si="24"/>
        <v>22000</v>
      </c>
      <c r="V149" s="8"/>
    </row>
    <row r="150" spans="1:23">
      <c r="A150" s="73"/>
      <c r="B150" s="4" t="s">
        <v>34</v>
      </c>
      <c r="C150" s="4">
        <v>550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7">
        <f t="shared" si="24"/>
        <v>22000</v>
      </c>
      <c r="V150" s="8">
        <f>SUM(U149:U150)</f>
        <v>44000</v>
      </c>
    </row>
    <row r="151" spans="1:23">
      <c r="A151" s="73"/>
      <c r="B151" s="4" t="s">
        <v>35</v>
      </c>
      <c r="C151" s="4">
        <v>362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7">
        <f t="shared" si="24"/>
        <v>14480</v>
      </c>
      <c r="V151" s="8"/>
    </row>
    <row r="152" spans="1:23">
      <c r="A152" s="73"/>
      <c r="B152" s="4" t="s">
        <v>36</v>
      </c>
      <c r="C152" s="4">
        <v>500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7">
        <f t="shared" si="24"/>
        <v>20000</v>
      </c>
      <c r="V152" s="8"/>
    </row>
    <row r="153" spans="1:23">
      <c r="A153" s="73"/>
      <c r="B153" s="4" t="s">
        <v>37</v>
      </c>
      <c r="C153" s="4">
        <v>300</v>
      </c>
      <c r="D153" s="4"/>
      <c r="E153" s="4"/>
      <c r="F153" s="4">
        <v>150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7">
        <f t="shared" si="24"/>
        <v>18000</v>
      </c>
      <c r="V153" s="8"/>
    </row>
    <row r="154" spans="1:23">
      <c r="A154" s="73"/>
      <c r="B154" s="4" t="s">
        <v>38</v>
      </c>
      <c r="C154" s="4"/>
      <c r="D154" s="4"/>
      <c r="E154" s="4"/>
      <c r="F154" s="4">
        <v>300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7">
        <f t="shared" si="24"/>
        <v>12000</v>
      </c>
      <c r="V154" s="8"/>
    </row>
    <row r="155" spans="1:23">
      <c r="A155" s="73"/>
      <c r="B155" s="4" t="s">
        <v>39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7">
        <f t="shared" si="24"/>
        <v>0</v>
      </c>
      <c r="V155" s="8">
        <f>SUM(U151:U155)</f>
        <v>64480</v>
      </c>
    </row>
    <row r="156" spans="1:23">
      <c r="A156" s="71" t="s">
        <v>1</v>
      </c>
      <c r="B156" s="71"/>
      <c r="C156" s="6">
        <f t="shared" ref="C156:T156" si="26">SUM(C146:C155)</f>
        <v>2712</v>
      </c>
      <c r="D156" s="6">
        <f t="shared" si="26"/>
        <v>0</v>
      </c>
      <c r="E156" s="6">
        <f t="shared" si="26"/>
        <v>0</v>
      </c>
      <c r="F156" s="6">
        <f t="shared" si="26"/>
        <v>450</v>
      </c>
      <c r="G156" s="6">
        <f t="shared" si="26"/>
        <v>0</v>
      </c>
      <c r="H156" s="6">
        <f t="shared" si="26"/>
        <v>0</v>
      </c>
      <c r="I156" s="6">
        <f t="shared" si="26"/>
        <v>490</v>
      </c>
      <c r="J156" s="6">
        <f t="shared" si="26"/>
        <v>0</v>
      </c>
      <c r="K156" s="6">
        <f t="shared" si="26"/>
        <v>63</v>
      </c>
      <c r="L156" s="6">
        <f t="shared" si="26"/>
        <v>200</v>
      </c>
      <c r="M156" s="6">
        <f t="shared" si="26"/>
        <v>0</v>
      </c>
      <c r="N156" s="6">
        <f t="shared" si="26"/>
        <v>100</v>
      </c>
      <c r="O156" s="6">
        <f t="shared" si="26"/>
        <v>0</v>
      </c>
      <c r="P156" s="6">
        <f t="shared" si="26"/>
        <v>0</v>
      </c>
      <c r="Q156" s="6">
        <f t="shared" si="26"/>
        <v>0</v>
      </c>
      <c r="R156" s="6">
        <f t="shared" si="26"/>
        <v>10</v>
      </c>
      <c r="S156" s="6">
        <f t="shared" si="26"/>
        <v>0</v>
      </c>
      <c r="T156" s="6">
        <f t="shared" si="26"/>
        <v>0</v>
      </c>
      <c r="U156" s="7">
        <f t="shared" si="24"/>
        <v>160250</v>
      </c>
      <c r="V156" s="69"/>
      <c r="W156">
        <f>U156</f>
        <v>160250</v>
      </c>
    </row>
    <row r="157" spans="1:23">
      <c r="A157" s="73">
        <v>43480</v>
      </c>
      <c r="B157" s="4" t="s">
        <v>22</v>
      </c>
      <c r="C157" s="4"/>
      <c r="D157" s="4"/>
      <c r="E157" s="4"/>
      <c r="F157" s="4"/>
      <c r="G157" s="4"/>
      <c r="H157" s="4"/>
      <c r="I157" s="4">
        <v>6</v>
      </c>
      <c r="J157" s="4"/>
      <c r="K157" s="4">
        <v>250</v>
      </c>
      <c r="L157" s="4"/>
      <c r="M157" s="4"/>
      <c r="N157" s="4"/>
      <c r="O157" s="4"/>
      <c r="P157" s="4"/>
      <c r="Q157" s="4"/>
      <c r="R157" s="4"/>
      <c r="S157" s="4"/>
      <c r="T157" s="4"/>
      <c r="U157" s="7">
        <f t="shared" ref="U157:U167" si="27">(C157*40)+(D157*25)+(E157*20)+(F157*40)+(G157*50)+(H157*50)+(I157*25)+(J157*30)+(K157*40)+(L157*30)+(M157*30)+(N157*30)+(O157*30)+(P157*25+(Q157*950)+(R157*1000)+(S157*950)+(T157*40))</f>
        <v>10150</v>
      </c>
      <c r="V157" s="8"/>
    </row>
    <row r="158" spans="1:23">
      <c r="A158" s="73"/>
      <c r="B158" s="4" t="s">
        <v>24</v>
      </c>
      <c r="C158" s="4"/>
      <c r="D158" s="4"/>
      <c r="E158" s="4"/>
      <c r="F158" s="4"/>
      <c r="G158" s="4"/>
      <c r="H158" s="4"/>
      <c r="I158" s="4">
        <v>511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7">
        <f t="shared" si="27"/>
        <v>12775</v>
      </c>
      <c r="V158" s="8"/>
    </row>
    <row r="159" spans="1:23">
      <c r="A159" s="73"/>
      <c r="B159" s="4" t="s">
        <v>32</v>
      </c>
      <c r="C159" s="4">
        <v>250</v>
      </c>
      <c r="D159" s="4"/>
      <c r="E159" s="4"/>
      <c r="F159" s="4"/>
      <c r="G159" s="4"/>
      <c r="H159" s="4"/>
      <c r="I159" s="4"/>
      <c r="J159" s="4"/>
      <c r="K159" s="4"/>
      <c r="L159" s="4">
        <v>36</v>
      </c>
      <c r="M159" s="4">
        <v>500</v>
      </c>
      <c r="N159" s="4"/>
      <c r="O159" s="4"/>
      <c r="P159" s="4"/>
      <c r="Q159" s="4"/>
      <c r="R159" s="4">
        <v>8</v>
      </c>
      <c r="S159" s="4"/>
      <c r="T159" s="4"/>
      <c r="U159" s="7">
        <f t="shared" si="27"/>
        <v>34080</v>
      </c>
      <c r="V159" s="8">
        <f>SUM(U157:U159)</f>
        <v>57005</v>
      </c>
    </row>
    <row r="160" spans="1:23">
      <c r="A160" s="73"/>
      <c r="B160" s="4" t="s">
        <v>33</v>
      </c>
      <c r="C160" s="4">
        <v>550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7">
        <f t="shared" si="27"/>
        <v>22000</v>
      </c>
      <c r="V160" s="8"/>
    </row>
    <row r="161" spans="1:23">
      <c r="A161" s="73"/>
      <c r="B161" s="4" t="s">
        <v>34</v>
      </c>
      <c r="C161" s="4">
        <v>500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7">
        <f t="shared" si="27"/>
        <v>20000</v>
      </c>
      <c r="V161" s="8">
        <f>SUM(U160:U161)</f>
        <v>42000</v>
      </c>
    </row>
    <row r="162" spans="1:23">
      <c r="A162" s="73"/>
      <c r="B162" s="4" t="s">
        <v>35</v>
      </c>
      <c r="C162" s="4">
        <v>180</v>
      </c>
      <c r="D162" s="4"/>
      <c r="E162" s="4"/>
      <c r="F162" s="4"/>
      <c r="G162" s="4">
        <v>38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7">
        <f t="shared" si="27"/>
        <v>9100</v>
      </c>
      <c r="V162" s="8"/>
    </row>
    <row r="163" spans="1:23">
      <c r="A163" s="73"/>
      <c r="B163" s="4" t="s">
        <v>36</v>
      </c>
      <c r="C163" s="4">
        <v>200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>
        <v>5</v>
      </c>
      <c r="R163" s="4"/>
      <c r="S163" s="4"/>
      <c r="T163" s="4"/>
      <c r="U163" s="7">
        <f t="shared" si="27"/>
        <v>12750</v>
      </c>
      <c r="V163" s="8"/>
    </row>
    <row r="164" spans="1:23">
      <c r="A164" s="73"/>
      <c r="B164" s="4" t="s">
        <v>37</v>
      </c>
      <c r="C164" s="4">
        <v>120</v>
      </c>
      <c r="D164" s="4"/>
      <c r="E164" s="4"/>
      <c r="F164" s="4"/>
      <c r="G164" s="4">
        <v>28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7">
        <f t="shared" si="27"/>
        <v>6200</v>
      </c>
      <c r="V164" s="8"/>
    </row>
    <row r="165" spans="1:23">
      <c r="A165" s="73"/>
      <c r="B165" s="4" t="s">
        <v>38</v>
      </c>
      <c r="C165" s="4"/>
      <c r="D165" s="4"/>
      <c r="E165" s="4"/>
      <c r="F165" s="4">
        <v>153</v>
      </c>
      <c r="G165" s="4">
        <v>33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7">
        <f t="shared" si="27"/>
        <v>7770</v>
      </c>
      <c r="V165" s="8"/>
    </row>
    <row r="166" spans="1:23">
      <c r="A166" s="73"/>
      <c r="B166" s="4" t="s">
        <v>39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7">
        <f t="shared" si="27"/>
        <v>0</v>
      </c>
      <c r="V166" s="8">
        <f>SUM(U162:U166)</f>
        <v>35820</v>
      </c>
    </row>
    <row r="167" spans="1:23">
      <c r="A167" s="71" t="s">
        <v>1</v>
      </c>
      <c r="B167" s="71"/>
      <c r="C167" s="6">
        <f t="shared" ref="C167:T167" si="28">SUM(C157:C166)</f>
        <v>1800</v>
      </c>
      <c r="D167" s="6">
        <f t="shared" si="28"/>
        <v>0</v>
      </c>
      <c r="E167" s="6">
        <f t="shared" si="28"/>
        <v>0</v>
      </c>
      <c r="F167" s="6">
        <f t="shared" si="28"/>
        <v>153</v>
      </c>
      <c r="G167" s="6">
        <f t="shared" si="28"/>
        <v>99</v>
      </c>
      <c r="H167" s="6">
        <f t="shared" si="28"/>
        <v>0</v>
      </c>
      <c r="I167" s="6">
        <f t="shared" si="28"/>
        <v>517</v>
      </c>
      <c r="J167" s="6">
        <f t="shared" si="28"/>
        <v>0</v>
      </c>
      <c r="K167" s="6">
        <f t="shared" si="28"/>
        <v>250</v>
      </c>
      <c r="L167" s="6">
        <f t="shared" si="28"/>
        <v>36</v>
      </c>
      <c r="M167" s="6">
        <f t="shared" si="28"/>
        <v>500</v>
      </c>
      <c r="N167" s="6">
        <f t="shared" si="28"/>
        <v>0</v>
      </c>
      <c r="O167" s="6">
        <f t="shared" si="28"/>
        <v>0</v>
      </c>
      <c r="P167" s="6">
        <f t="shared" si="28"/>
        <v>0</v>
      </c>
      <c r="Q167" s="6">
        <f t="shared" si="28"/>
        <v>5</v>
      </c>
      <c r="R167" s="6">
        <f t="shared" si="28"/>
        <v>8</v>
      </c>
      <c r="S167" s="6">
        <f t="shared" si="28"/>
        <v>0</v>
      </c>
      <c r="T167" s="6">
        <f t="shared" si="28"/>
        <v>0</v>
      </c>
      <c r="U167" s="7">
        <f t="shared" si="27"/>
        <v>134825</v>
      </c>
      <c r="V167" s="69">
        <f>SUM(C167:T167)</f>
        <v>3368</v>
      </c>
      <c r="W167">
        <f>U167</f>
        <v>134825</v>
      </c>
    </row>
    <row r="168" spans="1:23">
      <c r="A168" s="73">
        <v>43481</v>
      </c>
      <c r="B168" s="4" t="s">
        <v>22</v>
      </c>
      <c r="C168" s="4"/>
      <c r="D168" s="4"/>
      <c r="E168" s="4"/>
      <c r="F168" s="4"/>
      <c r="G168" s="4"/>
      <c r="H168" s="4"/>
      <c r="I168" s="4">
        <v>5</v>
      </c>
      <c r="J168" s="4"/>
      <c r="K168" s="4">
        <v>160</v>
      </c>
      <c r="L168" s="4"/>
      <c r="M168" s="4"/>
      <c r="N168" s="4"/>
      <c r="O168" s="4"/>
      <c r="P168" s="4"/>
      <c r="Q168" s="4"/>
      <c r="R168" s="4"/>
      <c r="S168" s="4"/>
      <c r="T168" s="4"/>
      <c r="U168" s="7">
        <f t="shared" ref="U168:U231" si="29">(C168*40)+(D168*25)+(E168*20)+(F168*40)+(G168*50)+(H168*50)+(I168*25)+(J168*30)+(K168*40)+(L168*30)+(M168*30)+(N168*30)+(O168*30)+(P168*25+(Q168*1000)+(R168*1000)+(S168*1000)+(T168*40))</f>
        <v>6525</v>
      </c>
      <c r="V168" s="8"/>
    </row>
    <row r="169" spans="1:23">
      <c r="A169" s="73"/>
      <c r="B169" s="4" t="s">
        <v>24</v>
      </c>
      <c r="C169" s="4"/>
      <c r="D169" s="4"/>
      <c r="E169" s="4"/>
      <c r="F169" s="4"/>
      <c r="G169" s="4"/>
      <c r="H169" s="4"/>
      <c r="I169" s="4">
        <v>458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7">
        <f t="shared" si="29"/>
        <v>11450</v>
      </c>
      <c r="V169" s="8"/>
    </row>
    <row r="170" spans="1:23">
      <c r="A170" s="73"/>
      <c r="B170" s="4" t="s">
        <v>32</v>
      </c>
      <c r="C170" s="4">
        <v>332</v>
      </c>
      <c r="D170" s="4"/>
      <c r="E170" s="4"/>
      <c r="F170" s="4"/>
      <c r="G170" s="4"/>
      <c r="H170" s="4"/>
      <c r="I170" s="4">
        <v>12</v>
      </c>
      <c r="J170" s="4"/>
      <c r="K170" s="4"/>
      <c r="L170" s="4"/>
      <c r="M170" s="4">
        <v>150</v>
      </c>
      <c r="N170" s="4"/>
      <c r="O170" s="4"/>
      <c r="P170" s="4"/>
      <c r="Q170" s="4"/>
      <c r="R170" s="4">
        <v>8</v>
      </c>
      <c r="S170" s="4"/>
      <c r="T170" s="4"/>
      <c r="U170" s="7">
        <f t="shared" si="29"/>
        <v>26080</v>
      </c>
      <c r="V170" s="8">
        <f>SUM(U168:U170)</f>
        <v>44055</v>
      </c>
    </row>
    <row r="171" spans="1:23">
      <c r="A171" s="73"/>
      <c r="B171" s="4" t="s">
        <v>33</v>
      </c>
      <c r="C171" s="4">
        <v>550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7">
        <f t="shared" si="29"/>
        <v>22000</v>
      </c>
      <c r="V171" s="8"/>
    </row>
    <row r="172" spans="1:23">
      <c r="A172" s="73"/>
      <c r="B172" s="4" t="s">
        <v>34</v>
      </c>
      <c r="C172" s="4">
        <v>500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7">
        <f t="shared" si="29"/>
        <v>20000</v>
      </c>
      <c r="V172" s="8">
        <f>SUM(U171:U172)</f>
        <v>42000</v>
      </c>
    </row>
    <row r="173" spans="1:23">
      <c r="A173" s="73"/>
      <c r="B173" s="4" t="s">
        <v>35</v>
      </c>
      <c r="C173" s="4"/>
      <c r="D173" s="4"/>
      <c r="E173" s="4"/>
      <c r="F173" s="4">
        <v>162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7">
        <f t="shared" si="29"/>
        <v>6480</v>
      </c>
      <c r="V173" s="8"/>
    </row>
    <row r="174" spans="1:23">
      <c r="A174" s="73"/>
      <c r="B174" s="4" t="s">
        <v>36</v>
      </c>
      <c r="C174" s="4"/>
      <c r="D174" s="4"/>
      <c r="E174" s="4"/>
      <c r="F174" s="4">
        <v>250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7">
        <f t="shared" si="29"/>
        <v>10000</v>
      </c>
      <c r="V174" s="8"/>
    </row>
    <row r="175" spans="1:23">
      <c r="A175" s="73"/>
      <c r="B175" s="4" t="s">
        <v>37</v>
      </c>
      <c r="C175" s="4"/>
      <c r="D175" s="4"/>
      <c r="E175" s="4"/>
      <c r="F175" s="4">
        <v>180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7">
        <f t="shared" si="29"/>
        <v>7200</v>
      </c>
      <c r="V175" s="8"/>
    </row>
    <row r="176" spans="1:23">
      <c r="A176" s="73"/>
      <c r="B176" s="4" t="s">
        <v>38</v>
      </c>
      <c r="C176" s="4"/>
      <c r="D176" s="4"/>
      <c r="E176" s="4"/>
      <c r="F176" s="4"/>
      <c r="G176" s="4">
        <v>101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7">
        <f t="shared" si="29"/>
        <v>5050</v>
      </c>
      <c r="V176" s="8"/>
    </row>
    <row r="177" spans="1:23">
      <c r="A177" s="73"/>
      <c r="B177" s="4" t="s">
        <v>39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7">
        <f t="shared" si="29"/>
        <v>0</v>
      </c>
      <c r="V177" s="8">
        <f>SUM(U173:U177)</f>
        <v>28730</v>
      </c>
    </row>
    <row r="178" spans="1:23">
      <c r="A178" s="71" t="s">
        <v>1</v>
      </c>
      <c r="B178" s="71"/>
      <c r="C178" s="6">
        <f t="shared" ref="C178:T178" si="30">SUM(C168:C177)</f>
        <v>1382</v>
      </c>
      <c r="D178" s="6">
        <f t="shared" si="30"/>
        <v>0</v>
      </c>
      <c r="E178" s="6">
        <f t="shared" si="30"/>
        <v>0</v>
      </c>
      <c r="F178" s="6">
        <f t="shared" si="30"/>
        <v>592</v>
      </c>
      <c r="G178" s="6">
        <f t="shared" si="30"/>
        <v>101</v>
      </c>
      <c r="H178" s="6">
        <f t="shared" si="30"/>
        <v>0</v>
      </c>
      <c r="I178" s="6">
        <f t="shared" si="30"/>
        <v>475</v>
      </c>
      <c r="J178" s="6">
        <f t="shared" si="30"/>
        <v>0</v>
      </c>
      <c r="K178" s="6">
        <f t="shared" si="30"/>
        <v>160</v>
      </c>
      <c r="L178" s="6">
        <f t="shared" si="30"/>
        <v>0</v>
      </c>
      <c r="M178" s="6">
        <f t="shared" si="30"/>
        <v>150</v>
      </c>
      <c r="N178" s="6">
        <f t="shared" si="30"/>
        <v>0</v>
      </c>
      <c r="O178" s="6">
        <f t="shared" si="30"/>
        <v>0</v>
      </c>
      <c r="P178" s="6">
        <f t="shared" si="30"/>
        <v>0</v>
      </c>
      <c r="Q178" s="6">
        <f t="shared" si="30"/>
        <v>0</v>
      </c>
      <c r="R178" s="6">
        <f t="shared" si="30"/>
        <v>8</v>
      </c>
      <c r="S178" s="6">
        <f t="shared" si="30"/>
        <v>0</v>
      </c>
      <c r="T178" s="6">
        <f t="shared" si="30"/>
        <v>0</v>
      </c>
      <c r="U178" s="7">
        <f t="shared" si="29"/>
        <v>114785</v>
      </c>
      <c r="V178" s="69"/>
      <c r="W178">
        <f>U178</f>
        <v>114785</v>
      </c>
    </row>
    <row r="179" spans="1:23">
      <c r="A179" s="73">
        <v>43482</v>
      </c>
      <c r="B179" s="4" t="s">
        <v>22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>
        <v>7</v>
      </c>
      <c r="S179" s="4"/>
      <c r="T179" s="4"/>
      <c r="U179" s="7">
        <f t="shared" si="29"/>
        <v>7000</v>
      </c>
      <c r="V179" s="8"/>
    </row>
    <row r="180" spans="1:23">
      <c r="A180" s="73"/>
      <c r="B180" s="4" t="s">
        <v>24</v>
      </c>
      <c r="C180" s="4"/>
      <c r="D180" s="4"/>
      <c r="E180" s="4"/>
      <c r="F180" s="4"/>
      <c r="G180" s="4"/>
      <c r="H180" s="4"/>
      <c r="I180" s="4">
        <v>429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7">
        <f t="shared" si="29"/>
        <v>10725</v>
      </c>
      <c r="V180" s="8"/>
    </row>
    <row r="181" spans="1:23">
      <c r="A181" s="73"/>
      <c r="B181" s="4" t="s">
        <v>32</v>
      </c>
      <c r="C181" s="4">
        <v>130</v>
      </c>
      <c r="D181" s="4"/>
      <c r="E181" s="4"/>
      <c r="F181" s="4"/>
      <c r="G181" s="4"/>
      <c r="H181" s="4"/>
      <c r="I181" s="4">
        <v>12</v>
      </c>
      <c r="J181" s="4"/>
      <c r="K181" s="4"/>
      <c r="L181" s="4"/>
      <c r="M181" s="4">
        <v>598</v>
      </c>
      <c r="N181" s="4"/>
      <c r="O181" s="4"/>
      <c r="P181" s="4"/>
      <c r="Q181" s="4"/>
      <c r="R181" s="4"/>
      <c r="S181" s="4"/>
      <c r="T181" s="4"/>
      <c r="U181" s="7">
        <f t="shared" si="29"/>
        <v>23440</v>
      </c>
      <c r="V181" s="8">
        <f>SUM(U179:U181)</f>
        <v>41165</v>
      </c>
    </row>
    <row r="182" spans="1:23">
      <c r="A182" s="73"/>
      <c r="B182" s="4" t="s">
        <v>33</v>
      </c>
      <c r="C182" s="4">
        <v>950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7">
        <f t="shared" si="29"/>
        <v>38000</v>
      </c>
      <c r="V182" s="8"/>
    </row>
    <row r="183" spans="1:23">
      <c r="A183" s="73"/>
      <c r="B183" s="4" t="s">
        <v>34</v>
      </c>
      <c r="C183" s="4">
        <v>500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7">
        <f t="shared" si="29"/>
        <v>20000</v>
      </c>
      <c r="V183" s="8">
        <f>SUM(U182:U183)</f>
        <v>58000</v>
      </c>
    </row>
    <row r="184" spans="1:23">
      <c r="A184" s="73"/>
      <c r="B184" s="4" t="s">
        <v>35</v>
      </c>
      <c r="C184" s="4">
        <v>50</v>
      </c>
      <c r="D184" s="4"/>
      <c r="E184" s="4"/>
      <c r="F184" s="4">
        <v>100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7">
        <f t="shared" si="29"/>
        <v>6000</v>
      </c>
      <c r="V184" s="8"/>
    </row>
    <row r="185" spans="1:23">
      <c r="A185" s="73"/>
      <c r="B185" s="4" t="s">
        <v>36</v>
      </c>
      <c r="C185" s="4"/>
      <c r="D185" s="4"/>
      <c r="E185" s="4"/>
      <c r="F185" s="4">
        <v>225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7">
        <f t="shared" si="29"/>
        <v>9000</v>
      </c>
      <c r="V185" s="8"/>
    </row>
    <row r="186" spans="1:23">
      <c r="A186" s="73"/>
      <c r="B186" s="4" t="s">
        <v>37</v>
      </c>
      <c r="C186" s="4"/>
      <c r="D186" s="4"/>
      <c r="E186" s="4"/>
      <c r="F186" s="4">
        <v>180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7">
        <f t="shared" si="29"/>
        <v>7200</v>
      </c>
      <c r="V186" s="8"/>
    </row>
    <row r="187" spans="1:23">
      <c r="A187" s="73"/>
      <c r="B187" s="4" t="s">
        <v>38</v>
      </c>
      <c r="C187" s="4"/>
      <c r="D187" s="4"/>
      <c r="E187" s="4"/>
      <c r="F187" s="4">
        <v>150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7">
        <f t="shared" si="29"/>
        <v>6000</v>
      </c>
      <c r="V187" s="8"/>
    </row>
    <row r="188" spans="1:23">
      <c r="A188" s="73"/>
      <c r="B188" s="4" t="s">
        <v>39</v>
      </c>
      <c r="C188" s="4"/>
      <c r="D188" s="4"/>
      <c r="E188" s="4"/>
      <c r="F188" s="4">
        <v>212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7">
        <f t="shared" si="29"/>
        <v>8480</v>
      </c>
      <c r="V188" s="8">
        <f>SUM(U184:U188)</f>
        <v>36680</v>
      </c>
    </row>
    <row r="189" spans="1:23">
      <c r="A189" s="71" t="s">
        <v>1</v>
      </c>
      <c r="B189" s="71"/>
      <c r="C189" s="6">
        <f t="shared" ref="C189:T189" si="31">SUM(C179:C188)</f>
        <v>1630</v>
      </c>
      <c r="D189" s="6">
        <f t="shared" si="31"/>
        <v>0</v>
      </c>
      <c r="E189" s="6">
        <f t="shared" si="31"/>
        <v>0</v>
      </c>
      <c r="F189" s="6">
        <f t="shared" si="31"/>
        <v>867</v>
      </c>
      <c r="G189" s="6">
        <f t="shared" si="31"/>
        <v>0</v>
      </c>
      <c r="H189" s="6">
        <f t="shared" si="31"/>
        <v>0</v>
      </c>
      <c r="I189" s="6">
        <f t="shared" si="31"/>
        <v>441</v>
      </c>
      <c r="J189" s="6">
        <f t="shared" si="31"/>
        <v>0</v>
      </c>
      <c r="K189" s="6">
        <f t="shared" si="31"/>
        <v>0</v>
      </c>
      <c r="L189" s="6">
        <f t="shared" si="31"/>
        <v>0</v>
      </c>
      <c r="M189" s="6">
        <f t="shared" si="31"/>
        <v>598</v>
      </c>
      <c r="N189" s="6">
        <f t="shared" si="31"/>
        <v>0</v>
      </c>
      <c r="O189" s="6">
        <f t="shared" si="31"/>
        <v>0</v>
      </c>
      <c r="P189" s="6">
        <f t="shared" si="31"/>
        <v>0</v>
      </c>
      <c r="Q189" s="6">
        <f t="shared" si="31"/>
        <v>0</v>
      </c>
      <c r="R189" s="6">
        <f t="shared" si="31"/>
        <v>7</v>
      </c>
      <c r="S189" s="6">
        <f t="shared" si="31"/>
        <v>0</v>
      </c>
      <c r="T189" s="6">
        <f t="shared" si="31"/>
        <v>0</v>
      </c>
      <c r="U189" s="7">
        <f t="shared" si="29"/>
        <v>135845</v>
      </c>
      <c r="V189" s="69">
        <f>SUM(C189:T189)</f>
        <v>3543</v>
      </c>
      <c r="W189">
        <f>U189</f>
        <v>135845</v>
      </c>
    </row>
    <row r="190" spans="1:23">
      <c r="A190" s="73">
        <v>43483</v>
      </c>
      <c r="B190" s="4" t="s">
        <v>22</v>
      </c>
      <c r="C190" s="4"/>
      <c r="D190" s="4"/>
      <c r="E190" s="4"/>
      <c r="F190" s="4"/>
      <c r="G190" s="4"/>
      <c r="H190" s="4"/>
      <c r="I190" s="4">
        <v>9</v>
      </c>
      <c r="J190" s="4"/>
      <c r="K190" s="4">
        <v>325</v>
      </c>
      <c r="L190" s="4"/>
      <c r="M190" s="4"/>
      <c r="N190" s="4"/>
      <c r="O190" s="4"/>
      <c r="P190" s="4"/>
      <c r="Q190" s="4"/>
      <c r="R190" s="4"/>
      <c r="S190" s="4"/>
      <c r="T190" s="4"/>
      <c r="U190" s="7">
        <f t="shared" si="29"/>
        <v>13225</v>
      </c>
      <c r="V190" s="8"/>
    </row>
    <row r="191" spans="1:23">
      <c r="A191" s="73"/>
      <c r="B191" s="4" t="s">
        <v>24</v>
      </c>
      <c r="C191" s="4"/>
      <c r="D191" s="4"/>
      <c r="E191" s="4"/>
      <c r="F191" s="4"/>
      <c r="G191" s="4"/>
      <c r="H191" s="4"/>
      <c r="I191" s="4">
        <v>273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7">
        <f t="shared" si="29"/>
        <v>6825</v>
      </c>
      <c r="V191" s="8"/>
    </row>
    <row r="192" spans="1:23">
      <c r="A192" s="73"/>
      <c r="B192" s="4" t="s">
        <v>32</v>
      </c>
      <c r="C192" s="4">
        <v>416</v>
      </c>
      <c r="D192" s="4">
        <v>181</v>
      </c>
      <c r="E192" s="4"/>
      <c r="F192" s="4"/>
      <c r="G192" s="4"/>
      <c r="H192" s="4"/>
      <c r="I192" s="4">
        <v>20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7">
        <f t="shared" si="29"/>
        <v>21665</v>
      </c>
      <c r="V192" s="8">
        <f>SUM(U190:U192)</f>
        <v>41715</v>
      </c>
    </row>
    <row r="193" spans="1:23">
      <c r="A193" s="73"/>
      <c r="B193" s="4" t="s">
        <v>33</v>
      </c>
      <c r="C193" s="4">
        <v>550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7">
        <f t="shared" si="29"/>
        <v>22000</v>
      </c>
      <c r="V193" s="8"/>
    </row>
    <row r="194" spans="1:23">
      <c r="A194" s="73"/>
      <c r="B194" s="4" t="s">
        <v>34</v>
      </c>
      <c r="C194" s="4">
        <v>500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7">
        <f t="shared" si="29"/>
        <v>20000</v>
      </c>
      <c r="V194" s="8">
        <f>SUM(U193:U194)</f>
        <v>42000</v>
      </c>
    </row>
    <row r="195" spans="1:23">
      <c r="A195" s="73"/>
      <c r="B195" s="4" t="s">
        <v>35</v>
      </c>
      <c r="C195" s="4"/>
      <c r="D195" s="4"/>
      <c r="E195" s="4"/>
      <c r="F195" s="4">
        <v>210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7">
        <f t="shared" si="29"/>
        <v>8400</v>
      </c>
      <c r="V195" s="8"/>
    </row>
    <row r="196" spans="1:23">
      <c r="A196" s="73"/>
      <c r="B196" s="4" t="s">
        <v>36</v>
      </c>
      <c r="C196" s="4"/>
      <c r="D196" s="4"/>
      <c r="E196" s="4"/>
      <c r="F196" s="4">
        <v>240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7">
        <f t="shared" si="29"/>
        <v>9600</v>
      </c>
      <c r="V196" s="8"/>
    </row>
    <row r="197" spans="1:23">
      <c r="A197" s="73"/>
      <c r="B197" s="4" t="s">
        <v>37</v>
      </c>
      <c r="C197" s="4">
        <v>250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7">
        <f t="shared" si="29"/>
        <v>10000</v>
      </c>
      <c r="V197" s="8"/>
    </row>
    <row r="198" spans="1:23">
      <c r="A198" s="73"/>
      <c r="B198" s="4" t="s">
        <v>38</v>
      </c>
      <c r="C198" s="4"/>
      <c r="D198" s="4"/>
      <c r="E198" s="4"/>
      <c r="F198" s="4">
        <v>140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7">
        <f t="shared" si="29"/>
        <v>5600</v>
      </c>
      <c r="V198" s="8"/>
    </row>
    <row r="199" spans="1:23">
      <c r="A199" s="73"/>
      <c r="B199" s="4" t="s">
        <v>39</v>
      </c>
      <c r="C199" s="4"/>
      <c r="D199" s="4"/>
      <c r="E199" s="4"/>
      <c r="F199" s="4">
        <v>240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7">
        <f t="shared" si="29"/>
        <v>9600</v>
      </c>
      <c r="V199" s="8">
        <f>SUM(U195:U199)</f>
        <v>43200</v>
      </c>
    </row>
    <row r="200" spans="1:23">
      <c r="A200" s="71" t="s">
        <v>1</v>
      </c>
      <c r="B200" s="71"/>
      <c r="C200" s="6">
        <f t="shared" ref="C200:T200" si="32">SUM(C190:C199)</f>
        <v>1716</v>
      </c>
      <c r="D200" s="6">
        <f t="shared" si="32"/>
        <v>181</v>
      </c>
      <c r="E200" s="6">
        <f t="shared" si="32"/>
        <v>0</v>
      </c>
      <c r="F200" s="6">
        <f t="shared" si="32"/>
        <v>830</v>
      </c>
      <c r="G200" s="6">
        <f t="shared" si="32"/>
        <v>0</v>
      </c>
      <c r="H200" s="6">
        <f t="shared" si="32"/>
        <v>0</v>
      </c>
      <c r="I200" s="6">
        <f t="shared" si="32"/>
        <v>302</v>
      </c>
      <c r="J200" s="6">
        <f t="shared" si="32"/>
        <v>0</v>
      </c>
      <c r="K200" s="6">
        <f t="shared" si="32"/>
        <v>325</v>
      </c>
      <c r="L200" s="6">
        <f t="shared" si="32"/>
        <v>0</v>
      </c>
      <c r="M200" s="6">
        <f t="shared" si="32"/>
        <v>0</v>
      </c>
      <c r="N200" s="6">
        <f t="shared" si="32"/>
        <v>0</v>
      </c>
      <c r="O200" s="6">
        <f t="shared" si="32"/>
        <v>0</v>
      </c>
      <c r="P200" s="6">
        <f t="shared" si="32"/>
        <v>0</v>
      </c>
      <c r="Q200" s="6">
        <f t="shared" si="32"/>
        <v>0</v>
      </c>
      <c r="R200" s="6">
        <f t="shared" si="32"/>
        <v>0</v>
      </c>
      <c r="S200" s="6">
        <f t="shared" si="32"/>
        <v>0</v>
      </c>
      <c r="T200" s="6">
        <f t="shared" si="32"/>
        <v>0</v>
      </c>
      <c r="U200" s="7">
        <f t="shared" si="29"/>
        <v>126915</v>
      </c>
      <c r="V200" s="69"/>
      <c r="W200">
        <f>U200</f>
        <v>126915</v>
      </c>
    </row>
    <row r="201" spans="1:23">
      <c r="A201" s="73">
        <v>43484</v>
      </c>
      <c r="B201" s="4" t="s">
        <v>22</v>
      </c>
      <c r="C201" s="4"/>
      <c r="D201" s="4"/>
      <c r="E201" s="4"/>
      <c r="F201" s="4"/>
      <c r="G201" s="4"/>
      <c r="H201" s="4"/>
      <c r="I201" s="4">
        <v>7</v>
      </c>
      <c r="J201" s="4"/>
      <c r="K201" s="4">
        <v>216</v>
      </c>
      <c r="L201" s="4"/>
      <c r="M201" s="4"/>
      <c r="N201" s="4"/>
      <c r="O201" s="4"/>
      <c r="P201" s="4"/>
      <c r="Q201" s="4"/>
      <c r="R201" s="4"/>
      <c r="S201" s="4"/>
      <c r="T201" s="4"/>
      <c r="U201" s="7">
        <f t="shared" si="29"/>
        <v>8815</v>
      </c>
      <c r="V201" s="8"/>
    </row>
    <row r="202" spans="1:23">
      <c r="A202" s="73"/>
      <c r="B202" s="4" t="s">
        <v>24</v>
      </c>
      <c r="C202" s="4"/>
      <c r="D202" s="4"/>
      <c r="E202" s="4"/>
      <c r="F202" s="4"/>
      <c r="G202" s="4"/>
      <c r="H202" s="4"/>
      <c r="I202" s="4">
        <v>100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7">
        <f t="shared" si="29"/>
        <v>2500</v>
      </c>
      <c r="V202" s="8"/>
    </row>
    <row r="203" spans="1:23">
      <c r="A203" s="73"/>
      <c r="B203" s="4" t="s">
        <v>32</v>
      </c>
      <c r="C203" s="4"/>
      <c r="D203" s="4">
        <v>296</v>
      </c>
      <c r="E203" s="4"/>
      <c r="F203" s="4"/>
      <c r="G203" s="4"/>
      <c r="H203" s="4"/>
      <c r="I203" s="4">
        <v>21</v>
      </c>
      <c r="J203" s="4"/>
      <c r="K203" s="4"/>
      <c r="L203" s="4"/>
      <c r="M203" s="4">
        <v>225</v>
      </c>
      <c r="N203" s="4"/>
      <c r="O203" s="4"/>
      <c r="P203" s="4"/>
      <c r="Q203" s="4"/>
      <c r="R203" s="4"/>
      <c r="S203" s="4"/>
      <c r="T203" s="4"/>
      <c r="U203" s="7">
        <f t="shared" si="29"/>
        <v>14675</v>
      </c>
      <c r="V203" s="8">
        <f>SUM(U201:U203)</f>
        <v>25990</v>
      </c>
    </row>
    <row r="204" spans="1:23">
      <c r="A204" s="73"/>
      <c r="B204" s="4" t="s">
        <v>33</v>
      </c>
      <c r="C204" s="4">
        <v>400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7">
        <f t="shared" si="29"/>
        <v>16000</v>
      </c>
      <c r="V204" s="8"/>
    </row>
    <row r="205" spans="1:23">
      <c r="A205" s="73"/>
      <c r="B205" s="4" t="s">
        <v>34</v>
      </c>
      <c r="C205" s="4">
        <v>400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7">
        <f t="shared" si="29"/>
        <v>16000</v>
      </c>
      <c r="V205" s="8">
        <f>SUM(U204:U205)</f>
        <v>32000</v>
      </c>
    </row>
    <row r="206" spans="1:23">
      <c r="A206" s="73"/>
      <c r="B206" s="4" t="s">
        <v>35</v>
      </c>
      <c r="C206" s="4">
        <v>200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7">
        <f t="shared" si="29"/>
        <v>8000</v>
      </c>
      <c r="V206" s="8"/>
    </row>
    <row r="207" spans="1:23">
      <c r="A207" s="73"/>
      <c r="B207" s="4" t="s">
        <v>36</v>
      </c>
      <c r="C207" s="4"/>
      <c r="D207" s="4"/>
      <c r="E207" s="4"/>
      <c r="F207" s="4">
        <v>260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7">
        <f t="shared" si="29"/>
        <v>10400</v>
      </c>
      <c r="V207" s="8"/>
    </row>
    <row r="208" spans="1:23">
      <c r="A208" s="73"/>
      <c r="B208" s="4" t="s">
        <v>37</v>
      </c>
      <c r="C208" s="4"/>
      <c r="D208" s="4"/>
      <c r="E208" s="4"/>
      <c r="F208" s="4">
        <v>140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7">
        <f t="shared" si="29"/>
        <v>5600</v>
      </c>
      <c r="V208" s="8"/>
    </row>
    <row r="209" spans="1:23">
      <c r="A209" s="73"/>
      <c r="B209" s="4" t="s">
        <v>38</v>
      </c>
      <c r="C209" s="4"/>
      <c r="D209" s="4"/>
      <c r="E209" s="4"/>
      <c r="F209" s="4">
        <v>149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7">
        <f t="shared" si="29"/>
        <v>5960</v>
      </c>
      <c r="V209" s="8"/>
    </row>
    <row r="210" spans="1:23">
      <c r="A210" s="73"/>
      <c r="B210" s="4" t="s">
        <v>39</v>
      </c>
      <c r="C210" s="4"/>
      <c r="D210" s="4"/>
      <c r="E210" s="4"/>
      <c r="F210" s="4">
        <v>140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7">
        <f t="shared" si="29"/>
        <v>5600</v>
      </c>
      <c r="V210" s="8">
        <f>SUM(U206:U210)</f>
        <v>35560</v>
      </c>
    </row>
    <row r="211" spans="1:23">
      <c r="A211" s="71" t="s">
        <v>1</v>
      </c>
      <c r="B211" s="71"/>
      <c r="C211" s="6">
        <f t="shared" ref="C211:T211" si="33">SUM(C201:C210)</f>
        <v>1000</v>
      </c>
      <c r="D211" s="6">
        <f t="shared" si="33"/>
        <v>296</v>
      </c>
      <c r="E211" s="6">
        <f t="shared" si="33"/>
        <v>0</v>
      </c>
      <c r="F211" s="6">
        <f t="shared" si="33"/>
        <v>689</v>
      </c>
      <c r="G211" s="6">
        <f t="shared" si="33"/>
        <v>0</v>
      </c>
      <c r="H211" s="6">
        <f t="shared" si="33"/>
        <v>0</v>
      </c>
      <c r="I211" s="6">
        <f t="shared" si="33"/>
        <v>128</v>
      </c>
      <c r="J211" s="6">
        <f t="shared" si="33"/>
        <v>0</v>
      </c>
      <c r="K211" s="6">
        <f t="shared" si="33"/>
        <v>216</v>
      </c>
      <c r="L211" s="6">
        <f t="shared" si="33"/>
        <v>0</v>
      </c>
      <c r="M211" s="6">
        <f t="shared" si="33"/>
        <v>225</v>
      </c>
      <c r="N211" s="6">
        <f t="shared" si="33"/>
        <v>0</v>
      </c>
      <c r="O211" s="6">
        <f t="shared" si="33"/>
        <v>0</v>
      </c>
      <c r="P211" s="6">
        <f t="shared" si="33"/>
        <v>0</v>
      </c>
      <c r="Q211" s="6">
        <f t="shared" si="33"/>
        <v>0</v>
      </c>
      <c r="R211" s="6">
        <f t="shared" si="33"/>
        <v>0</v>
      </c>
      <c r="S211" s="6">
        <f t="shared" si="33"/>
        <v>0</v>
      </c>
      <c r="T211" s="6">
        <f t="shared" si="33"/>
        <v>0</v>
      </c>
      <c r="U211" s="7">
        <f t="shared" si="29"/>
        <v>93550</v>
      </c>
      <c r="V211" s="69"/>
      <c r="W211">
        <f>U211</f>
        <v>93550</v>
      </c>
    </row>
    <row r="212" spans="1:23">
      <c r="A212" s="73">
        <v>43485</v>
      </c>
      <c r="B212" s="4" t="s">
        <v>22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7">
        <f t="shared" si="29"/>
        <v>0</v>
      </c>
      <c r="V212" s="8"/>
    </row>
    <row r="213" spans="1:23">
      <c r="A213" s="73"/>
      <c r="B213" s="4" t="s">
        <v>24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7">
        <f t="shared" si="29"/>
        <v>0</v>
      </c>
      <c r="V213" s="8"/>
    </row>
    <row r="214" spans="1:23">
      <c r="A214" s="73"/>
      <c r="B214" s="4" t="s">
        <v>32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7">
        <f t="shared" si="29"/>
        <v>0</v>
      </c>
      <c r="V214" s="8">
        <f>SUM(U212:U214)</f>
        <v>0</v>
      </c>
    </row>
    <row r="215" spans="1:23">
      <c r="A215" s="73"/>
      <c r="B215" s="4" t="s">
        <v>33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7">
        <f t="shared" si="29"/>
        <v>0</v>
      </c>
      <c r="V215" s="8"/>
    </row>
    <row r="216" spans="1:23">
      <c r="A216" s="73"/>
      <c r="B216" s="4" t="s">
        <v>34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7">
        <f t="shared" si="29"/>
        <v>0</v>
      </c>
      <c r="V216" s="8">
        <f>SUM(U215:U216)</f>
        <v>0</v>
      </c>
    </row>
    <row r="217" spans="1:23">
      <c r="A217" s="73"/>
      <c r="B217" s="4" t="s">
        <v>35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7">
        <f t="shared" si="29"/>
        <v>0</v>
      </c>
      <c r="V217" s="8"/>
    </row>
    <row r="218" spans="1:23">
      <c r="A218" s="73"/>
      <c r="B218" s="4" t="s">
        <v>36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7">
        <f t="shared" si="29"/>
        <v>0</v>
      </c>
      <c r="V218" s="8"/>
    </row>
    <row r="219" spans="1:23">
      <c r="A219" s="73"/>
      <c r="B219" s="4" t="s">
        <v>37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7">
        <f t="shared" si="29"/>
        <v>0</v>
      </c>
      <c r="V219" s="8"/>
    </row>
    <row r="220" spans="1:23">
      <c r="A220" s="73"/>
      <c r="B220" s="4" t="s">
        <v>38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7">
        <f t="shared" si="29"/>
        <v>0</v>
      </c>
      <c r="V220" s="8"/>
    </row>
    <row r="221" spans="1:23">
      <c r="A221" s="73"/>
      <c r="B221" s="4" t="s">
        <v>39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7">
        <f t="shared" si="29"/>
        <v>0</v>
      </c>
      <c r="V221" s="8">
        <f>SUM(U217:U221)</f>
        <v>0</v>
      </c>
    </row>
    <row r="222" spans="1:23">
      <c r="A222" s="71" t="s">
        <v>1</v>
      </c>
      <c r="B222" s="71"/>
      <c r="C222" s="6">
        <f t="shared" ref="C222:T222" si="34">SUM(C212:C221)</f>
        <v>0</v>
      </c>
      <c r="D222" s="6">
        <f t="shared" si="34"/>
        <v>0</v>
      </c>
      <c r="E222" s="6">
        <f t="shared" si="34"/>
        <v>0</v>
      </c>
      <c r="F222" s="6">
        <f t="shared" si="34"/>
        <v>0</v>
      </c>
      <c r="G222" s="6">
        <f t="shared" si="34"/>
        <v>0</v>
      </c>
      <c r="H222" s="6">
        <f t="shared" si="34"/>
        <v>0</v>
      </c>
      <c r="I222" s="6">
        <f t="shared" si="34"/>
        <v>0</v>
      </c>
      <c r="J222" s="6">
        <f t="shared" si="34"/>
        <v>0</v>
      </c>
      <c r="K222" s="6">
        <f t="shared" si="34"/>
        <v>0</v>
      </c>
      <c r="L222" s="6">
        <f t="shared" si="34"/>
        <v>0</v>
      </c>
      <c r="M222" s="6">
        <f t="shared" si="34"/>
        <v>0</v>
      </c>
      <c r="N222" s="6">
        <f t="shared" si="34"/>
        <v>0</v>
      </c>
      <c r="O222" s="6">
        <f t="shared" si="34"/>
        <v>0</v>
      </c>
      <c r="P222" s="6">
        <f t="shared" si="34"/>
        <v>0</v>
      </c>
      <c r="Q222" s="6">
        <f t="shared" si="34"/>
        <v>0</v>
      </c>
      <c r="R222" s="6">
        <f t="shared" si="34"/>
        <v>0</v>
      </c>
      <c r="S222" s="6">
        <f t="shared" si="34"/>
        <v>0</v>
      </c>
      <c r="T222" s="6">
        <f t="shared" si="34"/>
        <v>0</v>
      </c>
      <c r="U222" s="7">
        <f t="shared" si="29"/>
        <v>0</v>
      </c>
      <c r="V222" s="69"/>
      <c r="W222">
        <f>U222</f>
        <v>0</v>
      </c>
    </row>
    <row r="223" spans="1:23">
      <c r="A223" s="73">
        <v>43486</v>
      </c>
      <c r="B223" s="4" t="s">
        <v>22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>
        <v>6</v>
      </c>
      <c r="S223" s="4"/>
      <c r="T223" s="4"/>
      <c r="U223" s="7">
        <f t="shared" si="29"/>
        <v>6000</v>
      </c>
      <c r="V223" s="8"/>
    </row>
    <row r="224" spans="1:23">
      <c r="A224" s="73"/>
      <c r="B224" s="4" t="s">
        <v>24</v>
      </c>
      <c r="C224" s="4"/>
      <c r="D224" s="4"/>
      <c r="E224" s="4"/>
      <c r="F224" s="4"/>
      <c r="G224" s="4"/>
      <c r="H224" s="4"/>
      <c r="I224" s="4">
        <v>360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7">
        <f t="shared" si="29"/>
        <v>9000</v>
      </c>
      <c r="V224" s="8"/>
    </row>
    <row r="225" spans="1:23">
      <c r="A225" s="73"/>
      <c r="B225" s="4" t="s">
        <v>32</v>
      </c>
      <c r="C225" s="4">
        <v>150</v>
      </c>
      <c r="D225" s="4"/>
      <c r="E225" s="4"/>
      <c r="F225" s="4"/>
      <c r="G225" s="4"/>
      <c r="H225" s="4"/>
      <c r="I225" s="4">
        <v>25</v>
      </c>
      <c r="J225" s="4"/>
      <c r="K225" s="4"/>
      <c r="L225" s="4">
        <v>150</v>
      </c>
      <c r="M225" s="4">
        <v>100</v>
      </c>
      <c r="N225" s="4">
        <v>400</v>
      </c>
      <c r="O225" s="4"/>
      <c r="P225" s="4"/>
      <c r="Q225" s="4"/>
      <c r="R225" s="4"/>
      <c r="S225" s="4"/>
      <c r="T225" s="4"/>
      <c r="U225" s="7">
        <f t="shared" si="29"/>
        <v>26125</v>
      </c>
      <c r="V225" s="8">
        <f>SUM(U223:U225)</f>
        <v>41125</v>
      </c>
    </row>
    <row r="226" spans="1:23">
      <c r="A226" s="73"/>
      <c r="B226" s="4" t="s">
        <v>33</v>
      </c>
      <c r="C226" s="4">
        <v>475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7">
        <f t="shared" si="29"/>
        <v>19000</v>
      </c>
      <c r="V226" s="8"/>
    </row>
    <row r="227" spans="1:23">
      <c r="A227" s="73"/>
      <c r="B227" s="4" t="s">
        <v>34</v>
      </c>
      <c r="C227" s="4">
        <v>500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7">
        <f t="shared" si="29"/>
        <v>20000</v>
      </c>
      <c r="V227" s="8">
        <f>SUM(U226:U227)</f>
        <v>39000</v>
      </c>
    </row>
    <row r="228" spans="1:23">
      <c r="A228" s="73"/>
      <c r="B228" s="4" t="s">
        <v>35</v>
      </c>
      <c r="C228" s="4"/>
      <c r="D228" s="4"/>
      <c r="E228" s="4"/>
      <c r="F228" s="4">
        <v>380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7">
        <f t="shared" si="29"/>
        <v>15200</v>
      </c>
      <c r="V228" s="8"/>
    </row>
    <row r="229" spans="1:23">
      <c r="A229" s="73"/>
      <c r="B229" s="4" t="s">
        <v>36</v>
      </c>
      <c r="C229" s="4"/>
      <c r="D229" s="4"/>
      <c r="E229" s="4"/>
      <c r="F229" s="4">
        <v>450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7">
        <f t="shared" si="29"/>
        <v>18000</v>
      </c>
      <c r="V229" s="8"/>
    </row>
    <row r="230" spans="1:23">
      <c r="A230" s="73"/>
      <c r="B230" s="4" t="s">
        <v>37</v>
      </c>
      <c r="C230" s="4"/>
      <c r="D230" s="4"/>
      <c r="E230" s="4"/>
      <c r="F230" s="4">
        <v>320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7">
        <f t="shared" si="29"/>
        <v>12800</v>
      </c>
      <c r="V230" s="8"/>
    </row>
    <row r="231" spans="1:23">
      <c r="A231" s="73"/>
      <c r="B231" s="4" t="s">
        <v>38</v>
      </c>
      <c r="C231" s="4">
        <v>200</v>
      </c>
      <c r="D231" s="4"/>
      <c r="E231" s="4"/>
      <c r="F231" s="4">
        <v>100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7">
        <f t="shared" si="29"/>
        <v>12000</v>
      </c>
      <c r="V231" s="8"/>
    </row>
    <row r="232" spans="1:23">
      <c r="A232" s="73"/>
      <c r="B232" s="4" t="s">
        <v>39</v>
      </c>
      <c r="C232" s="4"/>
      <c r="D232" s="4"/>
      <c r="E232" s="4"/>
      <c r="F232" s="4">
        <v>150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7">
        <f t="shared" ref="U232:U295" si="35">(C232*40)+(D232*25)+(E232*20)+(F232*40)+(G232*50)+(H232*50)+(I232*25)+(J232*30)+(K232*40)+(L232*30)+(M232*30)+(N232*30)+(O232*30)+(P232*25+(Q232*1000)+(R232*1000)+(S232*1000)+(T232*40))</f>
        <v>6000</v>
      </c>
      <c r="V232" s="8">
        <f>SUM(U228:U232)</f>
        <v>64000</v>
      </c>
    </row>
    <row r="233" spans="1:23">
      <c r="A233" s="71" t="s">
        <v>1</v>
      </c>
      <c r="B233" s="71"/>
      <c r="C233" s="6">
        <f t="shared" ref="C233:T233" si="36">SUM(C223:C232)</f>
        <v>1325</v>
      </c>
      <c r="D233" s="6">
        <f t="shared" si="36"/>
        <v>0</v>
      </c>
      <c r="E233" s="6">
        <f t="shared" si="36"/>
        <v>0</v>
      </c>
      <c r="F233" s="6">
        <f t="shared" si="36"/>
        <v>1400</v>
      </c>
      <c r="G233" s="6">
        <f t="shared" si="36"/>
        <v>0</v>
      </c>
      <c r="H233" s="6">
        <f t="shared" si="36"/>
        <v>0</v>
      </c>
      <c r="I233" s="6">
        <f t="shared" si="36"/>
        <v>385</v>
      </c>
      <c r="J233" s="6">
        <f t="shared" si="36"/>
        <v>0</v>
      </c>
      <c r="K233" s="6">
        <f t="shared" si="36"/>
        <v>0</v>
      </c>
      <c r="L233" s="6">
        <f t="shared" si="36"/>
        <v>150</v>
      </c>
      <c r="M233" s="6">
        <f t="shared" si="36"/>
        <v>100</v>
      </c>
      <c r="N233" s="6">
        <f t="shared" si="36"/>
        <v>400</v>
      </c>
      <c r="O233" s="6">
        <f t="shared" si="36"/>
        <v>0</v>
      </c>
      <c r="P233" s="6">
        <f t="shared" si="36"/>
        <v>0</v>
      </c>
      <c r="Q233" s="6">
        <f t="shared" si="36"/>
        <v>0</v>
      </c>
      <c r="R233" s="6">
        <f t="shared" si="36"/>
        <v>6</v>
      </c>
      <c r="S233" s="6">
        <f t="shared" si="36"/>
        <v>0</v>
      </c>
      <c r="T233" s="6">
        <f t="shared" si="36"/>
        <v>0</v>
      </c>
      <c r="U233" s="7">
        <f t="shared" si="35"/>
        <v>144125</v>
      </c>
      <c r="V233" s="69"/>
      <c r="W233">
        <f>U233</f>
        <v>144125</v>
      </c>
    </row>
    <row r="234" spans="1:23">
      <c r="A234" s="73">
        <v>43487</v>
      </c>
      <c r="B234" s="4" t="s">
        <v>22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>
        <v>25</v>
      </c>
      <c r="T234" s="4"/>
      <c r="U234" s="7">
        <f t="shared" si="35"/>
        <v>25000</v>
      </c>
      <c r="V234" s="8"/>
    </row>
    <row r="235" spans="1:23">
      <c r="A235" s="73"/>
      <c r="B235" s="4" t="s">
        <v>24</v>
      </c>
      <c r="C235" s="4"/>
      <c r="D235" s="4"/>
      <c r="E235" s="4"/>
      <c r="F235" s="4"/>
      <c r="G235" s="4"/>
      <c r="H235" s="4"/>
      <c r="I235" s="4">
        <v>260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7">
        <f t="shared" si="35"/>
        <v>6500</v>
      </c>
      <c r="V235" s="8"/>
    </row>
    <row r="236" spans="1:23">
      <c r="A236" s="73"/>
      <c r="B236" s="4" t="s">
        <v>32</v>
      </c>
      <c r="C236" s="4">
        <v>212</v>
      </c>
      <c r="D236" s="4"/>
      <c r="E236" s="4"/>
      <c r="F236" s="4"/>
      <c r="G236" s="4"/>
      <c r="H236" s="4"/>
      <c r="I236" s="4"/>
      <c r="J236" s="4"/>
      <c r="K236" s="4">
        <v>200</v>
      </c>
      <c r="L236" s="4">
        <v>117</v>
      </c>
      <c r="M236" s="4"/>
      <c r="N236" s="4"/>
      <c r="O236" s="4"/>
      <c r="P236" s="4"/>
      <c r="Q236" s="4"/>
      <c r="R236" s="4"/>
      <c r="S236" s="4"/>
      <c r="T236" s="4">
        <v>223</v>
      </c>
      <c r="U236" s="7">
        <f t="shared" si="35"/>
        <v>28910</v>
      </c>
      <c r="V236" s="8">
        <f>SUM(U234:U236)</f>
        <v>60410</v>
      </c>
    </row>
    <row r="237" spans="1:23">
      <c r="A237" s="73"/>
      <c r="B237" s="4" t="s">
        <v>33</v>
      </c>
      <c r="C237" s="4">
        <v>750</v>
      </c>
      <c r="D237" s="4"/>
      <c r="E237" s="4"/>
      <c r="F237" s="4"/>
      <c r="G237" s="4"/>
      <c r="H237" s="4"/>
      <c r="I237" s="4">
        <v>15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7">
        <f t="shared" si="35"/>
        <v>30375</v>
      </c>
      <c r="V237" s="8"/>
    </row>
    <row r="238" spans="1:23">
      <c r="A238" s="73"/>
      <c r="B238" s="4" t="s">
        <v>34</v>
      </c>
      <c r="C238" s="4">
        <v>550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7">
        <f t="shared" si="35"/>
        <v>22000</v>
      </c>
      <c r="V238" s="8">
        <f>SUM(U237:U238)</f>
        <v>52375</v>
      </c>
    </row>
    <row r="239" spans="1:23">
      <c r="A239" s="73"/>
      <c r="B239" s="4" t="s">
        <v>35</v>
      </c>
      <c r="C239" s="4"/>
      <c r="D239" s="4"/>
      <c r="E239" s="4"/>
      <c r="F239" s="4"/>
      <c r="G239" s="4">
        <v>130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7">
        <f t="shared" si="35"/>
        <v>6500</v>
      </c>
      <c r="V239" s="8"/>
    </row>
    <row r="240" spans="1:23">
      <c r="A240" s="73"/>
      <c r="B240" s="4" t="s">
        <v>36</v>
      </c>
      <c r="C240" s="4">
        <v>239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7">
        <f t="shared" si="35"/>
        <v>9560</v>
      </c>
      <c r="V240" s="8"/>
    </row>
    <row r="241" spans="1:23">
      <c r="A241" s="73"/>
      <c r="B241" s="4" t="s">
        <v>37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7">
        <f t="shared" si="35"/>
        <v>0</v>
      </c>
      <c r="V241" s="8"/>
    </row>
    <row r="242" spans="1:23">
      <c r="A242" s="73"/>
      <c r="B242" s="4" t="s">
        <v>38</v>
      </c>
      <c r="C242" s="4">
        <v>180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7">
        <f t="shared" si="35"/>
        <v>7200</v>
      </c>
      <c r="V242" s="8"/>
    </row>
    <row r="243" spans="1:23">
      <c r="A243" s="73"/>
      <c r="B243" s="4" t="s">
        <v>39</v>
      </c>
      <c r="C243" s="4">
        <v>50</v>
      </c>
      <c r="D243" s="4"/>
      <c r="E243" s="4"/>
      <c r="F243" s="4">
        <v>98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7">
        <f t="shared" si="35"/>
        <v>5920</v>
      </c>
      <c r="V243" s="8">
        <f>SUM(U239:U243)</f>
        <v>29180</v>
      </c>
    </row>
    <row r="244" spans="1:23">
      <c r="A244" s="71" t="s">
        <v>1</v>
      </c>
      <c r="B244" s="71"/>
      <c r="C244" s="6">
        <f t="shared" ref="C244:T244" si="37">SUM(C234:C243)</f>
        <v>1981</v>
      </c>
      <c r="D244" s="6">
        <f t="shared" si="37"/>
        <v>0</v>
      </c>
      <c r="E244" s="6">
        <f t="shared" si="37"/>
        <v>0</v>
      </c>
      <c r="F244" s="6">
        <f t="shared" si="37"/>
        <v>98</v>
      </c>
      <c r="G244" s="6">
        <f t="shared" si="37"/>
        <v>130</v>
      </c>
      <c r="H244" s="6">
        <f t="shared" si="37"/>
        <v>0</v>
      </c>
      <c r="I244" s="6">
        <f t="shared" si="37"/>
        <v>275</v>
      </c>
      <c r="J244" s="6">
        <f t="shared" si="37"/>
        <v>0</v>
      </c>
      <c r="K244" s="6">
        <f t="shared" si="37"/>
        <v>200</v>
      </c>
      <c r="L244" s="6">
        <f t="shared" si="37"/>
        <v>117</v>
      </c>
      <c r="M244" s="6">
        <f t="shared" si="37"/>
        <v>0</v>
      </c>
      <c r="N244" s="6">
        <f t="shared" si="37"/>
        <v>0</v>
      </c>
      <c r="O244" s="6">
        <f t="shared" si="37"/>
        <v>0</v>
      </c>
      <c r="P244" s="6">
        <f t="shared" si="37"/>
        <v>0</v>
      </c>
      <c r="Q244" s="6">
        <f t="shared" si="37"/>
        <v>0</v>
      </c>
      <c r="R244" s="6">
        <f t="shared" si="37"/>
        <v>0</v>
      </c>
      <c r="S244" s="6">
        <f t="shared" si="37"/>
        <v>25</v>
      </c>
      <c r="T244" s="6">
        <f t="shared" si="37"/>
        <v>223</v>
      </c>
      <c r="U244" s="7">
        <f t="shared" si="35"/>
        <v>141965</v>
      </c>
      <c r="V244" s="69"/>
      <c r="W244">
        <f>U244</f>
        <v>141965</v>
      </c>
    </row>
    <row r="245" spans="1:23">
      <c r="A245" s="73">
        <v>43488</v>
      </c>
      <c r="B245" s="4" t="s">
        <v>22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>
        <v>10</v>
      </c>
      <c r="T245" s="4"/>
      <c r="U245" s="7">
        <f t="shared" si="35"/>
        <v>10000</v>
      </c>
      <c r="V245" s="8"/>
    </row>
    <row r="246" spans="1:23">
      <c r="A246" s="73"/>
      <c r="B246" s="4" t="s">
        <v>24</v>
      </c>
      <c r="C246" s="4"/>
      <c r="D246" s="4"/>
      <c r="E246" s="4"/>
      <c r="F246" s="4"/>
      <c r="G246" s="4"/>
      <c r="H246" s="4"/>
      <c r="I246" s="4">
        <v>296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7">
        <f t="shared" si="35"/>
        <v>7400</v>
      </c>
      <c r="V246" s="8"/>
    </row>
    <row r="247" spans="1:23">
      <c r="A247" s="73"/>
      <c r="B247" s="4" t="s">
        <v>32</v>
      </c>
      <c r="C247" s="4"/>
      <c r="D247" s="4"/>
      <c r="E247" s="4">
        <v>298</v>
      </c>
      <c r="F247" s="4"/>
      <c r="G247" s="4"/>
      <c r="H247" s="4"/>
      <c r="I247" s="4">
        <v>11</v>
      </c>
      <c r="J247" s="4"/>
      <c r="K247" s="4"/>
      <c r="L247" s="4">
        <v>267</v>
      </c>
      <c r="M247" s="4"/>
      <c r="N247" s="4"/>
      <c r="O247" s="4"/>
      <c r="P247" s="4"/>
      <c r="Q247" s="4"/>
      <c r="R247" s="4"/>
      <c r="S247" s="4"/>
      <c r="T247" s="4">
        <v>152</v>
      </c>
      <c r="U247" s="7">
        <f t="shared" si="35"/>
        <v>20325</v>
      </c>
      <c r="V247" s="8">
        <f>SUM(U245:U247)</f>
        <v>37725</v>
      </c>
    </row>
    <row r="248" spans="1:23">
      <c r="A248" s="73"/>
      <c r="B248" s="4" t="s">
        <v>33</v>
      </c>
      <c r="C248" s="4">
        <v>800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7">
        <f t="shared" si="35"/>
        <v>32000</v>
      </c>
      <c r="V248" s="8"/>
    </row>
    <row r="249" spans="1:23">
      <c r="A249" s="73"/>
      <c r="B249" s="4" t="s">
        <v>34</v>
      </c>
      <c r="C249" s="4">
        <v>550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7">
        <f t="shared" si="35"/>
        <v>22000</v>
      </c>
      <c r="V249" s="8">
        <f>SUM(U248:U249)</f>
        <v>54000</v>
      </c>
    </row>
    <row r="250" spans="1:23">
      <c r="A250" s="73"/>
      <c r="B250" s="4" t="s">
        <v>35</v>
      </c>
      <c r="C250" s="4"/>
      <c r="D250" s="4"/>
      <c r="E250" s="4"/>
      <c r="F250" s="4">
        <v>166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7">
        <f t="shared" si="35"/>
        <v>6640</v>
      </c>
      <c r="V250" s="8"/>
    </row>
    <row r="251" spans="1:23">
      <c r="A251" s="73"/>
      <c r="B251" s="4" t="s">
        <v>36</v>
      </c>
      <c r="C251" s="4"/>
      <c r="D251" s="4"/>
      <c r="E251" s="4"/>
      <c r="F251" s="4">
        <v>250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7">
        <f t="shared" si="35"/>
        <v>10000</v>
      </c>
      <c r="V251" s="8"/>
    </row>
    <row r="252" spans="1:23">
      <c r="A252" s="73"/>
      <c r="B252" s="4" t="s">
        <v>37</v>
      </c>
      <c r="C252" s="4"/>
      <c r="D252" s="4"/>
      <c r="E252" s="4"/>
      <c r="F252" s="4">
        <v>225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7">
        <f t="shared" si="35"/>
        <v>9000</v>
      </c>
      <c r="V252" s="8"/>
    </row>
    <row r="253" spans="1:23">
      <c r="A253" s="73"/>
      <c r="B253" s="4" t="s">
        <v>38</v>
      </c>
      <c r="C253" s="4">
        <v>89</v>
      </c>
      <c r="D253" s="4"/>
      <c r="E253" s="4"/>
      <c r="F253" s="4">
        <v>100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7">
        <f t="shared" si="35"/>
        <v>7560</v>
      </c>
      <c r="V253" s="8"/>
    </row>
    <row r="254" spans="1:23">
      <c r="A254" s="73"/>
      <c r="B254" s="4" t="s">
        <v>39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7">
        <f t="shared" si="35"/>
        <v>0</v>
      </c>
      <c r="V254" s="8">
        <f>SUM(U250:U254)</f>
        <v>33200</v>
      </c>
    </row>
    <row r="255" spans="1:23">
      <c r="A255" s="71" t="s">
        <v>1</v>
      </c>
      <c r="B255" s="71"/>
      <c r="C255" s="6">
        <f t="shared" ref="C255:T255" si="38">SUM(C245:C254)</f>
        <v>1439</v>
      </c>
      <c r="D255" s="6">
        <f t="shared" si="38"/>
        <v>0</v>
      </c>
      <c r="E255" s="6">
        <f t="shared" si="38"/>
        <v>298</v>
      </c>
      <c r="F255" s="6">
        <f t="shared" si="38"/>
        <v>741</v>
      </c>
      <c r="G255" s="6">
        <f t="shared" si="38"/>
        <v>0</v>
      </c>
      <c r="H255" s="6">
        <f t="shared" si="38"/>
        <v>0</v>
      </c>
      <c r="I255" s="6">
        <f t="shared" si="38"/>
        <v>307</v>
      </c>
      <c r="J255" s="6">
        <f t="shared" si="38"/>
        <v>0</v>
      </c>
      <c r="K255" s="6">
        <f t="shared" si="38"/>
        <v>0</v>
      </c>
      <c r="L255" s="6">
        <f t="shared" si="38"/>
        <v>267</v>
      </c>
      <c r="M255" s="6">
        <f t="shared" si="38"/>
        <v>0</v>
      </c>
      <c r="N255" s="6">
        <f t="shared" si="38"/>
        <v>0</v>
      </c>
      <c r="O255" s="6">
        <f t="shared" si="38"/>
        <v>0</v>
      </c>
      <c r="P255" s="6">
        <f t="shared" si="38"/>
        <v>0</v>
      </c>
      <c r="Q255" s="6">
        <f t="shared" si="38"/>
        <v>0</v>
      </c>
      <c r="R255" s="6">
        <f t="shared" si="38"/>
        <v>0</v>
      </c>
      <c r="S255" s="6">
        <f t="shared" si="38"/>
        <v>10</v>
      </c>
      <c r="T255" s="6">
        <f t="shared" si="38"/>
        <v>152</v>
      </c>
      <c r="U255" s="7">
        <f t="shared" si="35"/>
        <v>124925</v>
      </c>
      <c r="V255" s="69"/>
      <c r="W255">
        <f>U255</f>
        <v>124925</v>
      </c>
    </row>
    <row r="256" spans="1:23">
      <c r="A256" s="73">
        <v>43489</v>
      </c>
      <c r="B256" s="4" t="s">
        <v>22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>
        <v>13</v>
      </c>
      <c r="T256" s="4"/>
      <c r="U256" s="7">
        <f t="shared" si="35"/>
        <v>13000</v>
      </c>
      <c r="V256" s="8"/>
    </row>
    <row r="257" spans="1:23">
      <c r="A257" s="73"/>
      <c r="B257" s="4" t="s">
        <v>24</v>
      </c>
      <c r="C257" s="4"/>
      <c r="D257" s="4"/>
      <c r="E257" s="4"/>
      <c r="F257" s="4"/>
      <c r="G257" s="4"/>
      <c r="H257" s="4"/>
      <c r="I257" s="4">
        <v>300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7">
        <f t="shared" si="35"/>
        <v>7500</v>
      </c>
      <c r="V257" s="8"/>
    </row>
    <row r="258" spans="1:23">
      <c r="A258" s="73"/>
      <c r="B258" s="4" t="s">
        <v>32</v>
      </c>
      <c r="C258" s="4"/>
      <c r="D258" s="4"/>
      <c r="E258" s="4">
        <v>845</v>
      </c>
      <c r="F258" s="4"/>
      <c r="G258" s="4"/>
      <c r="H258" s="4"/>
      <c r="I258" s="4">
        <v>22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7">
        <f t="shared" si="35"/>
        <v>17450</v>
      </c>
      <c r="V258" s="8">
        <f>SUM(U256:U258)</f>
        <v>37950</v>
      </c>
    </row>
    <row r="259" spans="1:23">
      <c r="A259" s="73"/>
      <c r="B259" s="4" t="s">
        <v>33</v>
      </c>
      <c r="C259" s="4">
        <v>433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7">
        <f t="shared" si="35"/>
        <v>17320</v>
      </c>
      <c r="V259" s="8"/>
    </row>
    <row r="260" spans="1:23">
      <c r="A260" s="73"/>
      <c r="B260" s="4" t="s">
        <v>34</v>
      </c>
      <c r="C260" s="4">
        <v>600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7">
        <f t="shared" si="35"/>
        <v>24000</v>
      </c>
      <c r="V260" s="8">
        <f>SUM(U259:U260)</f>
        <v>41320</v>
      </c>
    </row>
    <row r="261" spans="1:23">
      <c r="A261" s="73"/>
      <c r="B261" s="4" t="s">
        <v>35</v>
      </c>
      <c r="C261" s="4">
        <v>50</v>
      </c>
      <c r="D261" s="4"/>
      <c r="E261" s="4"/>
      <c r="F261" s="4">
        <v>105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7">
        <f t="shared" si="35"/>
        <v>6200</v>
      </c>
      <c r="V261" s="8"/>
    </row>
    <row r="262" spans="1:23">
      <c r="A262" s="73"/>
      <c r="B262" s="4" t="s">
        <v>36</v>
      </c>
      <c r="C262" s="4">
        <v>200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7">
        <f t="shared" si="35"/>
        <v>8000</v>
      </c>
      <c r="V262" s="8"/>
    </row>
    <row r="263" spans="1:23">
      <c r="A263" s="73"/>
      <c r="B263" s="4" t="s">
        <v>37</v>
      </c>
      <c r="C263" s="4"/>
      <c r="D263" s="4"/>
      <c r="E263" s="4"/>
      <c r="F263" s="4">
        <v>180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7">
        <f t="shared" si="35"/>
        <v>7200</v>
      </c>
      <c r="V263" s="8"/>
    </row>
    <row r="264" spans="1:23">
      <c r="A264" s="73"/>
      <c r="B264" s="4" t="s">
        <v>38</v>
      </c>
      <c r="C264" s="4"/>
      <c r="D264" s="4"/>
      <c r="E264" s="4"/>
      <c r="F264" s="4">
        <v>150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7">
        <f t="shared" si="35"/>
        <v>6000</v>
      </c>
      <c r="V264" s="8"/>
    </row>
    <row r="265" spans="1:23">
      <c r="A265" s="73"/>
      <c r="B265" s="4" t="s">
        <v>39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7">
        <f t="shared" si="35"/>
        <v>0</v>
      </c>
      <c r="V265" s="8">
        <f>SUM(U261:U265)</f>
        <v>27400</v>
      </c>
    </row>
    <row r="266" spans="1:23">
      <c r="A266" s="71" t="s">
        <v>1</v>
      </c>
      <c r="B266" s="71"/>
      <c r="C266" s="6">
        <f t="shared" ref="C266:T266" si="39">SUM(C256:C265)</f>
        <v>1283</v>
      </c>
      <c r="D266" s="6">
        <f t="shared" si="39"/>
        <v>0</v>
      </c>
      <c r="E266" s="6">
        <f t="shared" si="39"/>
        <v>845</v>
      </c>
      <c r="F266" s="6">
        <f t="shared" si="39"/>
        <v>435</v>
      </c>
      <c r="G266" s="6">
        <f t="shared" si="39"/>
        <v>0</v>
      </c>
      <c r="H266" s="6">
        <f t="shared" si="39"/>
        <v>0</v>
      </c>
      <c r="I266" s="6">
        <f t="shared" si="39"/>
        <v>322</v>
      </c>
      <c r="J266" s="6">
        <f t="shared" si="39"/>
        <v>0</v>
      </c>
      <c r="K266" s="6">
        <f t="shared" si="39"/>
        <v>0</v>
      </c>
      <c r="L266" s="6">
        <f t="shared" si="39"/>
        <v>0</v>
      </c>
      <c r="M266" s="6">
        <f t="shared" si="39"/>
        <v>0</v>
      </c>
      <c r="N266" s="6">
        <f t="shared" si="39"/>
        <v>0</v>
      </c>
      <c r="O266" s="6">
        <f t="shared" si="39"/>
        <v>0</v>
      </c>
      <c r="P266" s="6">
        <f t="shared" si="39"/>
        <v>0</v>
      </c>
      <c r="Q266" s="6">
        <f t="shared" si="39"/>
        <v>0</v>
      </c>
      <c r="R266" s="6">
        <f t="shared" si="39"/>
        <v>0</v>
      </c>
      <c r="S266" s="6">
        <f t="shared" si="39"/>
        <v>13</v>
      </c>
      <c r="T266" s="6">
        <f t="shared" si="39"/>
        <v>0</v>
      </c>
      <c r="U266" s="7">
        <f t="shared" si="35"/>
        <v>106670</v>
      </c>
      <c r="V266" s="69"/>
      <c r="W266">
        <f>U266</f>
        <v>106670</v>
      </c>
    </row>
    <row r="267" spans="1:23">
      <c r="A267" s="73">
        <v>43490</v>
      </c>
      <c r="B267" s="4" t="s">
        <v>22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>
        <v>9</v>
      </c>
      <c r="T267" s="4"/>
      <c r="U267" s="7">
        <f t="shared" si="35"/>
        <v>9000</v>
      </c>
      <c r="V267" s="8"/>
    </row>
    <row r="268" spans="1:23">
      <c r="A268" s="73"/>
      <c r="B268" s="4" t="s">
        <v>24</v>
      </c>
      <c r="C268" s="4"/>
      <c r="D268" s="4"/>
      <c r="E268" s="4"/>
      <c r="F268" s="4"/>
      <c r="G268" s="4"/>
      <c r="H268" s="4"/>
      <c r="I268" s="4">
        <v>400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7">
        <f t="shared" si="35"/>
        <v>10000</v>
      </c>
      <c r="V268" s="8"/>
    </row>
    <row r="269" spans="1:23">
      <c r="A269" s="73"/>
      <c r="B269" s="4" t="s">
        <v>32</v>
      </c>
      <c r="C269" s="4"/>
      <c r="D269" s="4"/>
      <c r="E269" s="4"/>
      <c r="F269" s="4"/>
      <c r="G269" s="4"/>
      <c r="H269" s="4"/>
      <c r="I269" s="4">
        <v>10</v>
      </c>
      <c r="J269" s="4"/>
      <c r="K269" s="4"/>
      <c r="L269" s="4">
        <v>267</v>
      </c>
      <c r="M269" s="4">
        <v>350</v>
      </c>
      <c r="N269" s="4"/>
      <c r="O269" s="4"/>
      <c r="P269" s="4"/>
      <c r="Q269" s="4"/>
      <c r="R269" s="4"/>
      <c r="S269" s="4"/>
      <c r="T269" s="4"/>
      <c r="U269" s="7">
        <f t="shared" si="35"/>
        <v>18760</v>
      </c>
      <c r="V269" s="8">
        <f>SUM(U267:U269)</f>
        <v>37760</v>
      </c>
    </row>
    <row r="270" spans="1:23">
      <c r="A270" s="73"/>
      <c r="B270" s="4" t="s">
        <v>33</v>
      </c>
      <c r="C270" s="4">
        <v>518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7">
        <f t="shared" si="35"/>
        <v>20720</v>
      </c>
      <c r="V270" s="8"/>
    </row>
    <row r="271" spans="1:23">
      <c r="A271" s="73"/>
      <c r="B271" s="4" t="s">
        <v>34</v>
      </c>
      <c r="C271" s="4">
        <v>400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7">
        <f t="shared" si="35"/>
        <v>16000</v>
      </c>
      <c r="V271" s="8">
        <f>SUM(U270:U271)</f>
        <v>36720</v>
      </c>
    </row>
    <row r="272" spans="1:23">
      <c r="A272" s="73"/>
      <c r="B272" s="4" t="s">
        <v>35</v>
      </c>
      <c r="C272" s="4"/>
      <c r="D272" s="4"/>
      <c r="E272" s="4"/>
      <c r="F272" s="4">
        <v>150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7">
        <f t="shared" si="35"/>
        <v>6000</v>
      </c>
      <c r="V272" s="8"/>
    </row>
    <row r="273" spans="1:23">
      <c r="A273" s="73"/>
      <c r="B273" s="4" t="s">
        <v>36</v>
      </c>
      <c r="C273" s="4"/>
      <c r="D273" s="4"/>
      <c r="E273" s="4"/>
      <c r="F273" s="4">
        <v>240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7">
        <f t="shared" si="35"/>
        <v>9600</v>
      </c>
      <c r="V273" s="8"/>
    </row>
    <row r="274" spans="1:23">
      <c r="A274" s="73"/>
      <c r="B274" s="4" t="s">
        <v>37</v>
      </c>
      <c r="C274" s="4"/>
      <c r="D274" s="4"/>
      <c r="E274" s="4"/>
      <c r="F274" s="4">
        <v>225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7">
        <f t="shared" si="35"/>
        <v>9000</v>
      </c>
      <c r="V274" s="8"/>
    </row>
    <row r="275" spans="1:23">
      <c r="A275" s="73"/>
      <c r="B275" s="4" t="s">
        <v>38</v>
      </c>
      <c r="C275" s="4"/>
      <c r="D275" s="4"/>
      <c r="E275" s="4"/>
      <c r="F275" s="4">
        <v>170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7">
        <f t="shared" si="35"/>
        <v>6800</v>
      </c>
      <c r="V275" s="8"/>
    </row>
    <row r="276" spans="1:23">
      <c r="A276" s="73"/>
      <c r="B276" s="4" t="s">
        <v>39</v>
      </c>
      <c r="C276" s="4"/>
      <c r="D276" s="4"/>
      <c r="E276" s="4"/>
      <c r="F276" s="4">
        <v>120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7">
        <f t="shared" si="35"/>
        <v>4800</v>
      </c>
      <c r="V276" s="8">
        <f>SUM(U272:U276)</f>
        <v>36200</v>
      </c>
    </row>
    <row r="277" spans="1:23">
      <c r="A277" s="71" t="s">
        <v>1</v>
      </c>
      <c r="B277" s="71"/>
      <c r="C277" s="6">
        <f t="shared" ref="C277:T277" si="40">SUM(C267:C276)</f>
        <v>918</v>
      </c>
      <c r="D277" s="6">
        <f t="shared" si="40"/>
        <v>0</v>
      </c>
      <c r="E277" s="6">
        <f t="shared" si="40"/>
        <v>0</v>
      </c>
      <c r="F277" s="6">
        <f t="shared" si="40"/>
        <v>905</v>
      </c>
      <c r="G277" s="6">
        <f t="shared" si="40"/>
        <v>0</v>
      </c>
      <c r="H277" s="6">
        <f t="shared" si="40"/>
        <v>0</v>
      </c>
      <c r="I277" s="6">
        <f t="shared" si="40"/>
        <v>410</v>
      </c>
      <c r="J277" s="6">
        <f t="shared" si="40"/>
        <v>0</v>
      </c>
      <c r="K277" s="6">
        <f t="shared" si="40"/>
        <v>0</v>
      </c>
      <c r="L277" s="6">
        <f t="shared" si="40"/>
        <v>267</v>
      </c>
      <c r="M277" s="6">
        <f t="shared" si="40"/>
        <v>350</v>
      </c>
      <c r="N277" s="6">
        <f t="shared" si="40"/>
        <v>0</v>
      </c>
      <c r="O277" s="6">
        <f t="shared" si="40"/>
        <v>0</v>
      </c>
      <c r="P277" s="6">
        <f t="shared" si="40"/>
        <v>0</v>
      </c>
      <c r="Q277" s="6">
        <f t="shared" si="40"/>
        <v>0</v>
      </c>
      <c r="R277" s="6">
        <f t="shared" si="40"/>
        <v>0</v>
      </c>
      <c r="S277" s="6">
        <f t="shared" si="40"/>
        <v>9</v>
      </c>
      <c r="T277" s="6">
        <f t="shared" si="40"/>
        <v>0</v>
      </c>
      <c r="U277" s="7">
        <f t="shared" si="35"/>
        <v>110680</v>
      </c>
      <c r="V277" s="69"/>
      <c r="W277">
        <f>U277</f>
        <v>110680</v>
      </c>
    </row>
    <row r="278" spans="1:23">
      <c r="A278" s="73">
        <v>43491</v>
      </c>
      <c r="B278" s="4" t="s">
        <v>22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>
        <v>7</v>
      </c>
      <c r="T278" s="4"/>
      <c r="U278" s="7">
        <f t="shared" si="35"/>
        <v>7000</v>
      </c>
      <c r="V278" s="8"/>
    </row>
    <row r="279" spans="1:23">
      <c r="A279" s="73"/>
      <c r="B279" s="4" t="s">
        <v>24</v>
      </c>
      <c r="C279" s="4"/>
      <c r="D279" s="4"/>
      <c r="E279" s="4"/>
      <c r="F279" s="4"/>
      <c r="G279" s="4"/>
      <c r="H279" s="4"/>
      <c r="I279" s="4">
        <v>265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7">
        <f t="shared" si="35"/>
        <v>6625</v>
      </c>
      <c r="V279" s="8"/>
    </row>
    <row r="280" spans="1:23">
      <c r="A280" s="73"/>
      <c r="B280" s="4" t="s">
        <v>32</v>
      </c>
      <c r="C280" s="4"/>
      <c r="D280" s="4"/>
      <c r="E280" s="4"/>
      <c r="F280" s="4"/>
      <c r="G280" s="4"/>
      <c r="H280" s="4"/>
      <c r="I280" s="4">
        <v>18</v>
      </c>
      <c r="J280" s="4"/>
      <c r="K280" s="4"/>
      <c r="L280" s="4"/>
      <c r="M280" s="4">
        <v>600</v>
      </c>
      <c r="N280" s="4"/>
      <c r="O280" s="4"/>
      <c r="P280" s="4"/>
      <c r="Q280" s="4"/>
      <c r="R280" s="4">
        <v>2</v>
      </c>
      <c r="S280" s="4"/>
      <c r="T280" s="4"/>
      <c r="U280" s="7">
        <f t="shared" si="35"/>
        <v>20450</v>
      </c>
      <c r="V280" s="8">
        <f>SUM(U278:U280)</f>
        <v>34075</v>
      </c>
    </row>
    <row r="281" spans="1:23">
      <c r="A281" s="73"/>
      <c r="B281" s="4" t="s">
        <v>33</v>
      </c>
      <c r="C281" s="4">
        <v>100</v>
      </c>
      <c r="D281" s="4">
        <v>410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7">
        <f t="shared" si="35"/>
        <v>14250</v>
      </c>
      <c r="V281" s="8"/>
    </row>
    <row r="282" spans="1:23">
      <c r="A282" s="73"/>
      <c r="B282" s="4" t="s">
        <v>34</v>
      </c>
      <c r="C282" s="4">
        <v>255</v>
      </c>
      <c r="D282" s="4">
        <v>150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7">
        <f t="shared" si="35"/>
        <v>13950</v>
      </c>
      <c r="V282" s="8">
        <f>SUM(U281:U282)</f>
        <v>28200</v>
      </c>
    </row>
    <row r="283" spans="1:23">
      <c r="A283" s="73"/>
      <c r="B283" s="4" t="s">
        <v>35</v>
      </c>
      <c r="C283" s="4">
        <v>120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7">
        <f t="shared" si="35"/>
        <v>4800</v>
      </c>
      <c r="V283" s="8"/>
    </row>
    <row r="284" spans="1:23">
      <c r="A284" s="73"/>
      <c r="B284" s="4" t="s">
        <v>36</v>
      </c>
      <c r="C284" s="4"/>
      <c r="D284" s="4"/>
      <c r="E284" s="4"/>
      <c r="F284" s="4">
        <v>197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7">
        <f t="shared" si="35"/>
        <v>7880</v>
      </c>
      <c r="V284" s="8"/>
    </row>
    <row r="285" spans="1:23">
      <c r="A285" s="73"/>
      <c r="B285" s="4" t="s">
        <v>37</v>
      </c>
      <c r="C285" s="4"/>
      <c r="D285" s="4"/>
      <c r="E285" s="4"/>
      <c r="F285" s="4">
        <v>180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7">
        <f t="shared" si="35"/>
        <v>7200</v>
      </c>
      <c r="V285" s="8"/>
    </row>
    <row r="286" spans="1:23">
      <c r="A286" s="73"/>
      <c r="B286" s="4" t="s">
        <v>38</v>
      </c>
      <c r="C286" s="4"/>
      <c r="D286" s="4"/>
      <c r="E286" s="4"/>
      <c r="F286" s="4">
        <v>120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7">
        <f t="shared" si="35"/>
        <v>4800</v>
      </c>
      <c r="V286" s="8"/>
    </row>
    <row r="287" spans="1:23">
      <c r="A287" s="73"/>
      <c r="B287" s="4" t="s">
        <v>39</v>
      </c>
      <c r="C287" s="4"/>
      <c r="D287" s="4"/>
      <c r="E287" s="4"/>
      <c r="F287" s="4">
        <v>180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7">
        <f t="shared" si="35"/>
        <v>7200</v>
      </c>
      <c r="V287" s="8">
        <f>SUM(U283:U287)</f>
        <v>31880</v>
      </c>
    </row>
    <row r="288" spans="1:23">
      <c r="A288" s="71" t="s">
        <v>1</v>
      </c>
      <c r="B288" s="71"/>
      <c r="C288" s="6">
        <f t="shared" ref="C288:T288" si="41">SUM(C278:C287)</f>
        <v>475</v>
      </c>
      <c r="D288" s="6">
        <f t="shared" si="41"/>
        <v>560</v>
      </c>
      <c r="E288" s="6">
        <f t="shared" si="41"/>
        <v>0</v>
      </c>
      <c r="F288" s="6">
        <f t="shared" si="41"/>
        <v>677</v>
      </c>
      <c r="G288" s="6">
        <f t="shared" si="41"/>
        <v>0</v>
      </c>
      <c r="H288" s="6">
        <f t="shared" si="41"/>
        <v>0</v>
      </c>
      <c r="I288" s="6">
        <f t="shared" si="41"/>
        <v>283</v>
      </c>
      <c r="J288" s="6">
        <f t="shared" si="41"/>
        <v>0</v>
      </c>
      <c r="K288" s="6">
        <f t="shared" si="41"/>
        <v>0</v>
      </c>
      <c r="L288" s="6">
        <f t="shared" si="41"/>
        <v>0</v>
      </c>
      <c r="M288" s="6">
        <f t="shared" si="41"/>
        <v>600</v>
      </c>
      <c r="N288" s="6">
        <f t="shared" si="41"/>
        <v>0</v>
      </c>
      <c r="O288" s="6">
        <f t="shared" si="41"/>
        <v>0</v>
      </c>
      <c r="P288" s="6">
        <f t="shared" si="41"/>
        <v>0</v>
      </c>
      <c r="Q288" s="6">
        <f t="shared" si="41"/>
        <v>0</v>
      </c>
      <c r="R288" s="6">
        <f t="shared" si="41"/>
        <v>2</v>
      </c>
      <c r="S288" s="6">
        <f t="shared" si="41"/>
        <v>7</v>
      </c>
      <c r="T288" s="6">
        <f t="shared" si="41"/>
        <v>0</v>
      </c>
      <c r="U288" s="7">
        <f t="shared" si="35"/>
        <v>94155</v>
      </c>
      <c r="V288" s="69"/>
      <c r="W288">
        <f>U288</f>
        <v>94155</v>
      </c>
    </row>
    <row r="289" spans="1:23">
      <c r="A289" s="73">
        <v>43492</v>
      </c>
      <c r="B289" s="4" t="s">
        <v>22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7">
        <f t="shared" si="35"/>
        <v>0</v>
      </c>
      <c r="V289" s="8"/>
    </row>
    <row r="290" spans="1:23">
      <c r="A290" s="73"/>
      <c r="B290" s="4" t="s">
        <v>24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7">
        <f t="shared" si="35"/>
        <v>0</v>
      </c>
      <c r="V290" s="8"/>
    </row>
    <row r="291" spans="1:23">
      <c r="A291" s="73"/>
      <c r="B291" s="4" t="s">
        <v>32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7">
        <f t="shared" si="35"/>
        <v>0</v>
      </c>
      <c r="V291" s="8">
        <f>SUM(U289:U291)</f>
        <v>0</v>
      </c>
    </row>
    <row r="292" spans="1:23">
      <c r="A292" s="73"/>
      <c r="B292" s="4" t="s">
        <v>33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7">
        <f t="shared" si="35"/>
        <v>0</v>
      </c>
      <c r="V292" s="8"/>
    </row>
    <row r="293" spans="1:23">
      <c r="A293" s="73"/>
      <c r="B293" s="4" t="s">
        <v>34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7">
        <f t="shared" si="35"/>
        <v>0</v>
      </c>
      <c r="V293" s="8">
        <f>SUM(U292:U293)</f>
        <v>0</v>
      </c>
    </row>
    <row r="294" spans="1:23">
      <c r="A294" s="73"/>
      <c r="B294" s="4" t="s">
        <v>35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7">
        <f t="shared" si="35"/>
        <v>0</v>
      </c>
      <c r="V294" s="8"/>
    </row>
    <row r="295" spans="1:23">
      <c r="A295" s="73"/>
      <c r="B295" s="4" t="s">
        <v>36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7">
        <f t="shared" si="35"/>
        <v>0</v>
      </c>
      <c r="V295" s="8"/>
    </row>
    <row r="296" spans="1:23">
      <c r="A296" s="73"/>
      <c r="B296" s="4" t="s">
        <v>37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7">
        <f t="shared" ref="U296:U343" si="42">(C296*40)+(D296*25)+(E296*20)+(F296*40)+(G296*50)+(H296*50)+(I296*25)+(J296*30)+(K296*40)+(L296*30)+(M296*30)+(N296*30)+(O296*30)+(P296*25+(Q296*1000)+(R296*1000)+(S296*1000)+(T296*40))</f>
        <v>0</v>
      </c>
      <c r="V296" s="8"/>
    </row>
    <row r="297" spans="1:23">
      <c r="A297" s="73"/>
      <c r="B297" s="4" t="s">
        <v>38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7">
        <f t="shared" si="42"/>
        <v>0</v>
      </c>
      <c r="V297" s="8"/>
    </row>
    <row r="298" spans="1:23">
      <c r="A298" s="73"/>
      <c r="B298" s="4" t="s">
        <v>39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7">
        <f t="shared" si="42"/>
        <v>0</v>
      </c>
      <c r="V298" s="8">
        <f>SUM(U294:U298)</f>
        <v>0</v>
      </c>
    </row>
    <row r="299" spans="1:23">
      <c r="A299" s="71" t="s">
        <v>1</v>
      </c>
      <c r="B299" s="71"/>
      <c r="C299" s="6">
        <f t="shared" ref="C299:T299" si="43">SUM(C289:C298)</f>
        <v>0</v>
      </c>
      <c r="D299" s="6">
        <f t="shared" si="43"/>
        <v>0</v>
      </c>
      <c r="E299" s="6">
        <f t="shared" si="43"/>
        <v>0</v>
      </c>
      <c r="F299" s="6">
        <f t="shared" si="43"/>
        <v>0</v>
      </c>
      <c r="G299" s="6">
        <f t="shared" si="43"/>
        <v>0</v>
      </c>
      <c r="H299" s="6">
        <f t="shared" si="43"/>
        <v>0</v>
      </c>
      <c r="I299" s="6">
        <f t="shared" si="43"/>
        <v>0</v>
      </c>
      <c r="J299" s="6">
        <f t="shared" si="43"/>
        <v>0</v>
      </c>
      <c r="K299" s="6">
        <f t="shared" si="43"/>
        <v>0</v>
      </c>
      <c r="L299" s="6">
        <f t="shared" si="43"/>
        <v>0</v>
      </c>
      <c r="M299" s="6">
        <f t="shared" si="43"/>
        <v>0</v>
      </c>
      <c r="N299" s="6">
        <f t="shared" si="43"/>
        <v>0</v>
      </c>
      <c r="O299" s="6">
        <f t="shared" si="43"/>
        <v>0</v>
      </c>
      <c r="P299" s="6">
        <f t="shared" si="43"/>
        <v>0</v>
      </c>
      <c r="Q299" s="6">
        <f t="shared" si="43"/>
        <v>0</v>
      </c>
      <c r="R299" s="6">
        <f t="shared" si="43"/>
        <v>0</v>
      </c>
      <c r="S299" s="6">
        <f t="shared" si="43"/>
        <v>0</v>
      </c>
      <c r="T299" s="6">
        <f t="shared" si="43"/>
        <v>0</v>
      </c>
      <c r="U299" s="7">
        <f t="shared" si="42"/>
        <v>0</v>
      </c>
      <c r="V299" s="69"/>
      <c r="W299">
        <f>U299</f>
        <v>0</v>
      </c>
    </row>
    <row r="300" spans="1:23">
      <c r="A300" s="73">
        <v>43493</v>
      </c>
      <c r="B300" s="4" t="s">
        <v>22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>
        <v>20</v>
      </c>
      <c r="T300" s="4"/>
      <c r="U300" s="7">
        <f t="shared" si="42"/>
        <v>20000</v>
      </c>
      <c r="V300" s="8"/>
    </row>
    <row r="301" spans="1:23">
      <c r="A301" s="73"/>
      <c r="B301" s="4" t="s">
        <v>24</v>
      </c>
      <c r="C301" s="4"/>
      <c r="D301" s="4"/>
      <c r="E301" s="4"/>
      <c r="F301" s="4"/>
      <c r="G301" s="4"/>
      <c r="H301" s="4"/>
      <c r="I301" s="4">
        <v>219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7">
        <f t="shared" si="42"/>
        <v>5475</v>
      </c>
      <c r="V301" s="8"/>
    </row>
    <row r="302" spans="1:23">
      <c r="A302" s="73"/>
      <c r="B302" s="4" t="s">
        <v>32</v>
      </c>
      <c r="C302" s="4"/>
      <c r="D302" s="4"/>
      <c r="E302" s="4"/>
      <c r="F302" s="4"/>
      <c r="G302" s="4"/>
      <c r="H302" s="4"/>
      <c r="I302" s="4">
        <v>24</v>
      </c>
      <c r="J302" s="4"/>
      <c r="K302" s="4"/>
      <c r="L302" s="4">
        <v>600</v>
      </c>
      <c r="M302" s="4">
        <v>250</v>
      </c>
      <c r="N302" s="4"/>
      <c r="O302" s="4"/>
      <c r="P302" s="4"/>
      <c r="Q302" s="4"/>
      <c r="R302" s="4">
        <v>2</v>
      </c>
      <c r="S302" s="4"/>
      <c r="T302" s="4"/>
      <c r="U302" s="7">
        <f t="shared" si="42"/>
        <v>28100</v>
      </c>
      <c r="V302" s="8">
        <f>SUM(U300:U302)</f>
        <v>53575</v>
      </c>
    </row>
    <row r="303" spans="1:23">
      <c r="A303" s="73"/>
      <c r="B303" s="4" t="s">
        <v>33</v>
      </c>
      <c r="C303" s="4">
        <v>850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7">
        <f t="shared" si="42"/>
        <v>34000</v>
      </c>
      <c r="V303" s="8"/>
    </row>
    <row r="304" spans="1:23">
      <c r="A304" s="73"/>
      <c r="B304" s="4" t="s">
        <v>34</v>
      </c>
      <c r="C304" s="4">
        <v>550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7">
        <f t="shared" si="42"/>
        <v>22000</v>
      </c>
      <c r="V304" s="8">
        <f>SUM(U303:U304)</f>
        <v>56000</v>
      </c>
    </row>
    <row r="305" spans="1:23">
      <c r="A305" s="73"/>
      <c r="B305" s="4" t="s">
        <v>35</v>
      </c>
      <c r="C305" s="4">
        <v>150</v>
      </c>
      <c r="D305" s="4"/>
      <c r="E305" s="4"/>
      <c r="F305" s="4">
        <v>200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7">
        <f t="shared" si="42"/>
        <v>14000</v>
      </c>
      <c r="V305" s="8"/>
    </row>
    <row r="306" spans="1:23">
      <c r="A306" s="73"/>
      <c r="B306" s="4" t="s">
        <v>36</v>
      </c>
      <c r="C306" s="4">
        <v>350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7">
        <f t="shared" si="42"/>
        <v>14000</v>
      </c>
      <c r="V306" s="8"/>
    </row>
    <row r="307" spans="1:23">
      <c r="A307" s="73"/>
      <c r="B307" s="4" t="s">
        <v>37</v>
      </c>
      <c r="C307" s="4"/>
      <c r="D307" s="4"/>
      <c r="E307" s="4"/>
      <c r="F307" s="4">
        <v>480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7">
        <f t="shared" si="42"/>
        <v>19200</v>
      </c>
      <c r="V307" s="8"/>
    </row>
    <row r="308" spans="1:23">
      <c r="A308" s="73"/>
      <c r="B308" s="4" t="s">
        <v>38</v>
      </c>
      <c r="C308" s="4"/>
      <c r="D308" s="4"/>
      <c r="E308" s="4"/>
      <c r="F308" s="4">
        <v>423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7">
        <f t="shared" si="42"/>
        <v>16920</v>
      </c>
      <c r="V308" s="8"/>
    </row>
    <row r="309" spans="1:23">
      <c r="A309" s="73"/>
      <c r="B309" s="4" t="s">
        <v>39</v>
      </c>
      <c r="C309" s="4"/>
      <c r="D309" s="4"/>
      <c r="E309" s="4"/>
      <c r="F309" s="4">
        <v>146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7">
        <f t="shared" si="42"/>
        <v>5840</v>
      </c>
      <c r="V309" s="8">
        <f>SUM(U305:U309)</f>
        <v>69960</v>
      </c>
    </row>
    <row r="310" spans="1:23">
      <c r="A310" s="71" t="s">
        <v>1</v>
      </c>
      <c r="B310" s="71"/>
      <c r="C310" s="6">
        <f t="shared" ref="C310:T310" si="44">SUM(C300:C309)</f>
        <v>1900</v>
      </c>
      <c r="D310" s="6">
        <f t="shared" si="44"/>
        <v>0</v>
      </c>
      <c r="E310" s="6">
        <f t="shared" si="44"/>
        <v>0</v>
      </c>
      <c r="F310" s="6">
        <f t="shared" si="44"/>
        <v>1249</v>
      </c>
      <c r="G310" s="6">
        <f t="shared" si="44"/>
        <v>0</v>
      </c>
      <c r="H310" s="6">
        <f t="shared" si="44"/>
        <v>0</v>
      </c>
      <c r="I310" s="6">
        <f t="shared" si="44"/>
        <v>243</v>
      </c>
      <c r="J310" s="6">
        <f t="shared" si="44"/>
        <v>0</v>
      </c>
      <c r="K310" s="6">
        <f t="shared" si="44"/>
        <v>0</v>
      </c>
      <c r="L310" s="6">
        <f t="shared" si="44"/>
        <v>600</v>
      </c>
      <c r="M310" s="6">
        <f t="shared" si="44"/>
        <v>250</v>
      </c>
      <c r="N310" s="6">
        <f t="shared" si="44"/>
        <v>0</v>
      </c>
      <c r="O310" s="6">
        <f t="shared" si="44"/>
        <v>0</v>
      </c>
      <c r="P310" s="6">
        <f t="shared" si="44"/>
        <v>0</v>
      </c>
      <c r="Q310" s="6">
        <f t="shared" si="44"/>
        <v>0</v>
      </c>
      <c r="R310" s="6">
        <f t="shared" si="44"/>
        <v>2</v>
      </c>
      <c r="S310" s="6">
        <f t="shared" si="44"/>
        <v>20</v>
      </c>
      <c r="T310" s="6">
        <f t="shared" si="44"/>
        <v>0</v>
      </c>
      <c r="U310" s="7">
        <f t="shared" si="42"/>
        <v>179535</v>
      </c>
      <c r="V310" s="69"/>
      <c r="W310">
        <f>U310</f>
        <v>179535</v>
      </c>
    </row>
    <row r="311" spans="1:23">
      <c r="A311" s="73">
        <v>43494</v>
      </c>
      <c r="B311" s="4" t="s">
        <v>22</v>
      </c>
      <c r="C311" s="4"/>
      <c r="D311" s="4"/>
      <c r="E311" s="4"/>
      <c r="F311" s="4"/>
      <c r="G311" s="4"/>
      <c r="H311" s="4"/>
      <c r="I311" s="4">
        <v>4</v>
      </c>
      <c r="J311" s="4"/>
      <c r="K311" s="4"/>
      <c r="L311" s="4"/>
      <c r="M311" s="4">
        <v>424</v>
      </c>
      <c r="N311" s="4"/>
      <c r="O311" s="4"/>
      <c r="P311" s="4"/>
      <c r="Q311" s="4"/>
      <c r="R311" s="4"/>
      <c r="S311" s="4">
        <v>5</v>
      </c>
      <c r="T311" s="4"/>
      <c r="U311" s="7">
        <f t="shared" si="42"/>
        <v>17820</v>
      </c>
      <c r="V311" s="8"/>
    </row>
    <row r="312" spans="1:23">
      <c r="A312" s="73"/>
      <c r="B312" s="4" t="s">
        <v>24</v>
      </c>
      <c r="C312" s="4"/>
      <c r="D312" s="4"/>
      <c r="E312" s="4"/>
      <c r="F312" s="4"/>
      <c r="G312" s="4"/>
      <c r="H312" s="4"/>
      <c r="I312" s="4">
        <v>50</v>
      </c>
      <c r="J312" s="4"/>
      <c r="K312" s="4"/>
      <c r="L312" s="4"/>
      <c r="M312" s="4"/>
      <c r="N312" s="4"/>
      <c r="O312" s="4"/>
      <c r="P312" s="4">
        <v>500</v>
      </c>
      <c r="Q312" s="4"/>
      <c r="R312" s="4"/>
      <c r="S312" s="4"/>
      <c r="T312" s="4"/>
      <c r="U312" s="7">
        <f t="shared" si="42"/>
        <v>13750</v>
      </c>
      <c r="V312" s="8"/>
    </row>
    <row r="313" spans="1:23">
      <c r="A313" s="73"/>
      <c r="B313" s="4" t="s">
        <v>32</v>
      </c>
      <c r="C313" s="4"/>
      <c r="D313" s="4"/>
      <c r="E313" s="4"/>
      <c r="F313" s="4"/>
      <c r="G313" s="4"/>
      <c r="H313" s="4"/>
      <c r="I313" s="4">
        <v>13</v>
      </c>
      <c r="J313" s="4"/>
      <c r="K313" s="4"/>
      <c r="L313" s="4"/>
      <c r="M313" s="4">
        <v>750</v>
      </c>
      <c r="N313" s="4"/>
      <c r="O313" s="4"/>
      <c r="P313" s="4"/>
      <c r="Q313" s="4"/>
      <c r="R313" s="4"/>
      <c r="S313" s="4"/>
      <c r="T313" s="4"/>
      <c r="U313" s="7">
        <f t="shared" si="42"/>
        <v>22825</v>
      </c>
      <c r="V313" s="8">
        <f>SUM(U311:U313)</f>
        <v>54395</v>
      </c>
    </row>
    <row r="314" spans="1:23">
      <c r="A314" s="73"/>
      <c r="B314" s="4" t="s">
        <v>33</v>
      </c>
      <c r="C314" s="4">
        <v>400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7">
        <f t="shared" si="42"/>
        <v>16000</v>
      </c>
      <c r="V314" s="8"/>
    </row>
    <row r="315" spans="1:23">
      <c r="A315" s="73"/>
      <c r="B315" s="4" t="s">
        <v>34</v>
      </c>
      <c r="C315" s="4">
        <v>650</v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7">
        <f t="shared" si="42"/>
        <v>26000</v>
      </c>
      <c r="V315" s="8">
        <f>SUM(U314:U315)</f>
        <v>42000</v>
      </c>
    </row>
    <row r="316" spans="1:23">
      <c r="A316" s="73"/>
      <c r="B316" s="4" t="s">
        <v>35</v>
      </c>
      <c r="C316" s="4"/>
      <c r="D316" s="4"/>
      <c r="E316" s="4"/>
      <c r="F316" s="4">
        <v>245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7">
        <f t="shared" si="42"/>
        <v>9800</v>
      </c>
      <c r="V316" s="8"/>
    </row>
    <row r="317" spans="1:23">
      <c r="A317" s="73"/>
      <c r="B317" s="4" t="s">
        <v>36</v>
      </c>
      <c r="C317" s="4"/>
      <c r="D317" s="4"/>
      <c r="E317" s="4"/>
      <c r="F317" s="4">
        <v>205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7">
        <f t="shared" si="42"/>
        <v>8200</v>
      </c>
      <c r="V317" s="8"/>
    </row>
    <row r="318" spans="1:23">
      <c r="A318" s="73"/>
      <c r="B318" s="4" t="s">
        <v>37</v>
      </c>
      <c r="C318" s="4"/>
      <c r="D318" s="4"/>
      <c r="E318" s="4"/>
      <c r="F318" s="4">
        <v>240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7">
        <f t="shared" si="42"/>
        <v>9600</v>
      </c>
      <c r="V318" s="8"/>
    </row>
    <row r="319" spans="1:23">
      <c r="A319" s="73"/>
      <c r="B319" s="4" t="s">
        <v>38</v>
      </c>
      <c r="C319" s="4"/>
      <c r="D319" s="4"/>
      <c r="E319" s="4"/>
      <c r="F319" s="4"/>
      <c r="G319" s="4">
        <v>150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7">
        <f t="shared" si="42"/>
        <v>7500</v>
      </c>
      <c r="V319" s="8"/>
    </row>
    <row r="320" spans="1:23">
      <c r="A320" s="73"/>
      <c r="B320" s="4" t="s">
        <v>39</v>
      </c>
      <c r="C320" s="4"/>
      <c r="D320" s="4"/>
      <c r="E320" s="4"/>
      <c r="F320" s="4">
        <v>120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7">
        <f t="shared" si="42"/>
        <v>4800</v>
      </c>
      <c r="V320" s="8">
        <f>SUM(U316:U320)</f>
        <v>39900</v>
      </c>
    </row>
    <row r="321" spans="1:23">
      <c r="A321" s="71" t="s">
        <v>1</v>
      </c>
      <c r="B321" s="71"/>
      <c r="C321" s="6">
        <f t="shared" ref="C321:T321" si="45">SUM(C311:C320)</f>
        <v>1050</v>
      </c>
      <c r="D321" s="6">
        <f t="shared" si="45"/>
        <v>0</v>
      </c>
      <c r="E321" s="6">
        <f t="shared" si="45"/>
        <v>0</v>
      </c>
      <c r="F321" s="6">
        <f t="shared" si="45"/>
        <v>810</v>
      </c>
      <c r="G321" s="6">
        <f t="shared" si="45"/>
        <v>150</v>
      </c>
      <c r="H321" s="6">
        <f t="shared" si="45"/>
        <v>0</v>
      </c>
      <c r="I321" s="6">
        <f t="shared" si="45"/>
        <v>67</v>
      </c>
      <c r="J321" s="6">
        <f t="shared" si="45"/>
        <v>0</v>
      </c>
      <c r="K321" s="6">
        <f t="shared" si="45"/>
        <v>0</v>
      </c>
      <c r="L321" s="6">
        <f t="shared" si="45"/>
        <v>0</v>
      </c>
      <c r="M321" s="6">
        <f t="shared" si="45"/>
        <v>1174</v>
      </c>
      <c r="N321" s="6">
        <f t="shared" si="45"/>
        <v>0</v>
      </c>
      <c r="O321" s="6">
        <f t="shared" si="45"/>
        <v>0</v>
      </c>
      <c r="P321" s="6">
        <f t="shared" si="45"/>
        <v>500</v>
      </c>
      <c r="Q321" s="6">
        <f t="shared" si="45"/>
        <v>0</v>
      </c>
      <c r="R321" s="6">
        <f t="shared" si="45"/>
        <v>0</v>
      </c>
      <c r="S321" s="6">
        <f t="shared" si="45"/>
        <v>5</v>
      </c>
      <c r="T321" s="6">
        <f t="shared" si="45"/>
        <v>0</v>
      </c>
      <c r="U321" s="7">
        <f t="shared" si="42"/>
        <v>136295</v>
      </c>
      <c r="V321" s="69">
        <f>SUM(C321:T321)</f>
        <v>3756</v>
      </c>
      <c r="W321">
        <f>U321</f>
        <v>136295</v>
      </c>
    </row>
    <row r="322" spans="1:23">
      <c r="A322" s="73">
        <v>43495</v>
      </c>
      <c r="B322" s="4" t="s">
        <v>22</v>
      </c>
      <c r="C322" s="4"/>
      <c r="D322" s="4"/>
      <c r="E322" s="4"/>
      <c r="F322" s="4"/>
      <c r="G322" s="4"/>
      <c r="H322" s="4"/>
      <c r="I322" s="4">
        <v>5</v>
      </c>
      <c r="J322" s="4"/>
      <c r="K322" s="4"/>
      <c r="L322" s="4">
        <v>150</v>
      </c>
      <c r="M322" s="4"/>
      <c r="N322" s="4"/>
      <c r="O322" s="4"/>
      <c r="P322" s="4"/>
      <c r="Q322" s="4"/>
      <c r="R322" s="4"/>
      <c r="S322" s="4"/>
      <c r="T322" s="4"/>
      <c r="U322" s="7">
        <f t="shared" si="42"/>
        <v>4625</v>
      </c>
      <c r="V322" s="8"/>
    </row>
    <row r="323" spans="1:23">
      <c r="A323" s="73"/>
      <c r="B323" s="4" t="s">
        <v>24</v>
      </c>
      <c r="C323" s="4"/>
      <c r="D323" s="4"/>
      <c r="E323" s="4"/>
      <c r="F323" s="4"/>
      <c r="G323" s="4"/>
      <c r="H323" s="4"/>
      <c r="I323" s="4">
        <v>363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7">
        <f t="shared" si="42"/>
        <v>9075</v>
      </c>
      <c r="V323" s="8"/>
    </row>
    <row r="324" spans="1:23">
      <c r="A324" s="73"/>
      <c r="B324" s="4" t="s">
        <v>32</v>
      </c>
      <c r="C324" s="4"/>
      <c r="D324" s="4"/>
      <c r="E324" s="4"/>
      <c r="F324" s="4"/>
      <c r="G324" s="4"/>
      <c r="H324" s="4"/>
      <c r="I324" s="4">
        <v>9</v>
      </c>
      <c r="J324" s="4"/>
      <c r="K324" s="4"/>
      <c r="L324" s="4">
        <v>250</v>
      </c>
      <c r="M324" s="4">
        <v>50</v>
      </c>
      <c r="N324" s="4"/>
      <c r="O324" s="4"/>
      <c r="P324" s="4"/>
      <c r="Q324" s="4"/>
      <c r="R324" s="4"/>
      <c r="S324" s="4"/>
      <c r="T324" s="4"/>
      <c r="U324" s="7">
        <f t="shared" si="42"/>
        <v>9225</v>
      </c>
      <c r="V324" s="8">
        <f>SUM(U322:U324)</f>
        <v>22925</v>
      </c>
    </row>
    <row r="325" spans="1:23">
      <c r="A325" s="73"/>
      <c r="B325" s="4" t="s">
        <v>33</v>
      </c>
      <c r="C325" s="4">
        <v>475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7">
        <f t="shared" si="42"/>
        <v>19000</v>
      </c>
      <c r="V325" s="8"/>
    </row>
    <row r="326" spans="1:23">
      <c r="A326" s="73"/>
      <c r="B326" s="4" t="s">
        <v>34</v>
      </c>
      <c r="C326" s="4">
        <v>450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7">
        <f t="shared" si="42"/>
        <v>18000</v>
      </c>
      <c r="V326" s="8">
        <f>SUM(U325:U326)</f>
        <v>37000</v>
      </c>
    </row>
    <row r="327" spans="1:23">
      <c r="A327" s="73"/>
      <c r="B327" s="4" t="s">
        <v>35</v>
      </c>
      <c r="C327" s="4"/>
      <c r="D327" s="4"/>
      <c r="E327" s="4"/>
      <c r="F327" s="4">
        <v>140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7">
        <f t="shared" si="42"/>
        <v>5600</v>
      </c>
      <c r="V327" s="8"/>
    </row>
    <row r="328" spans="1:23">
      <c r="A328" s="73"/>
      <c r="B328" s="4" t="s">
        <v>36</v>
      </c>
      <c r="C328" s="4"/>
      <c r="D328" s="4"/>
      <c r="E328" s="4"/>
      <c r="F328" s="4">
        <v>240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7">
        <f t="shared" si="42"/>
        <v>9600</v>
      </c>
      <c r="V328" s="8"/>
    </row>
    <row r="329" spans="1:23">
      <c r="A329" s="73"/>
      <c r="B329" s="4" t="s">
        <v>37</v>
      </c>
      <c r="C329" s="4"/>
      <c r="D329" s="4"/>
      <c r="E329" s="4"/>
      <c r="F329" s="4">
        <v>250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7">
        <f t="shared" si="42"/>
        <v>10000</v>
      </c>
      <c r="V329" s="8"/>
    </row>
    <row r="330" spans="1:23">
      <c r="A330" s="73"/>
      <c r="B330" s="4" t="s">
        <v>38</v>
      </c>
      <c r="C330" s="4"/>
      <c r="D330" s="4"/>
      <c r="E330" s="4"/>
      <c r="F330" s="4">
        <v>200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7">
        <f t="shared" si="42"/>
        <v>8000</v>
      </c>
      <c r="V330" s="8"/>
    </row>
    <row r="331" spans="1:23">
      <c r="A331" s="73"/>
      <c r="B331" s="4" t="s">
        <v>39</v>
      </c>
      <c r="C331" s="4"/>
      <c r="D331" s="4"/>
      <c r="E331" s="4"/>
      <c r="F331" s="4">
        <v>160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7">
        <f t="shared" si="42"/>
        <v>6400</v>
      </c>
      <c r="V331" s="8">
        <f>SUM(U327:U331)</f>
        <v>39600</v>
      </c>
    </row>
    <row r="332" spans="1:23">
      <c r="A332" s="71" t="s">
        <v>1</v>
      </c>
      <c r="B332" s="71"/>
      <c r="C332" s="6">
        <f t="shared" ref="C332:T332" si="46">SUM(C322:C331)</f>
        <v>925</v>
      </c>
      <c r="D332" s="6">
        <f t="shared" si="46"/>
        <v>0</v>
      </c>
      <c r="E332" s="6">
        <f t="shared" si="46"/>
        <v>0</v>
      </c>
      <c r="F332" s="6">
        <f t="shared" si="46"/>
        <v>990</v>
      </c>
      <c r="G332" s="6">
        <f t="shared" si="46"/>
        <v>0</v>
      </c>
      <c r="H332" s="6">
        <f t="shared" si="46"/>
        <v>0</v>
      </c>
      <c r="I332" s="6">
        <f t="shared" si="46"/>
        <v>377</v>
      </c>
      <c r="J332" s="6">
        <f t="shared" si="46"/>
        <v>0</v>
      </c>
      <c r="K332" s="6">
        <f t="shared" si="46"/>
        <v>0</v>
      </c>
      <c r="L332" s="6">
        <f t="shared" si="46"/>
        <v>400</v>
      </c>
      <c r="M332" s="6">
        <f t="shared" si="46"/>
        <v>50</v>
      </c>
      <c r="N332" s="6">
        <f t="shared" si="46"/>
        <v>0</v>
      </c>
      <c r="O332" s="6">
        <f t="shared" si="46"/>
        <v>0</v>
      </c>
      <c r="P332" s="6">
        <f t="shared" si="46"/>
        <v>0</v>
      </c>
      <c r="Q332" s="6">
        <f t="shared" si="46"/>
        <v>0</v>
      </c>
      <c r="R332" s="6">
        <f t="shared" si="46"/>
        <v>0</v>
      </c>
      <c r="S332" s="6">
        <f t="shared" si="46"/>
        <v>0</v>
      </c>
      <c r="T332" s="6">
        <f t="shared" si="46"/>
        <v>0</v>
      </c>
      <c r="U332" s="7">
        <f t="shared" si="42"/>
        <v>99525</v>
      </c>
      <c r="V332" s="69"/>
      <c r="W332">
        <f>U332</f>
        <v>99525</v>
      </c>
    </row>
    <row r="333" spans="1:23">
      <c r="A333" s="73">
        <v>43496</v>
      </c>
      <c r="B333" s="4" t="s">
        <v>22</v>
      </c>
      <c r="C333" s="4"/>
      <c r="D333" s="4"/>
      <c r="E333" s="4"/>
      <c r="F333" s="4"/>
      <c r="G333" s="4"/>
      <c r="H333" s="4"/>
      <c r="I333" s="4">
        <v>3</v>
      </c>
      <c r="J333" s="4"/>
      <c r="K333" s="4"/>
      <c r="L333" s="4">
        <v>115</v>
      </c>
      <c r="M333" s="4">
        <v>95</v>
      </c>
      <c r="N333" s="4"/>
      <c r="O333" s="4"/>
      <c r="P333" s="4"/>
      <c r="Q333" s="4"/>
      <c r="R333" s="4"/>
      <c r="S333" s="4"/>
      <c r="T333" s="4"/>
      <c r="U333" s="7">
        <f t="shared" si="42"/>
        <v>6375</v>
      </c>
      <c r="V333" s="8"/>
    </row>
    <row r="334" spans="1:23">
      <c r="A334" s="73"/>
      <c r="B334" s="4" t="s">
        <v>24</v>
      </c>
      <c r="C334" s="4"/>
      <c r="D334" s="4"/>
      <c r="E334" s="4"/>
      <c r="F334" s="4"/>
      <c r="G334" s="4"/>
      <c r="H334" s="4"/>
      <c r="I334" s="4">
        <v>90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7">
        <f t="shared" si="42"/>
        <v>2250</v>
      </c>
      <c r="V334" s="8"/>
    </row>
    <row r="335" spans="1:23">
      <c r="A335" s="73"/>
      <c r="B335" s="4" t="s">
        <v>32</v>
      </c>
      <c r="C335" s="4"/>
      <c r="D335" s="4"/>
      <c r="E335" s="4"/>
      <c r="F335" s="4"/>
      <c r="G335" s="4"/>
      <c r="H335" s="4"/>
      <c r="I335" s="4">
        <v>10</v>
      </c>
      <c r="J335" s="4"/>
      <c r="K335" s="4"/>
      <c r="L335" s="4">
        <v>225</v>
      </c>
      <c r="M335" s="4">
        <v>250</v>
      </c>
      <c r="N335" s="4"/>
      <c r="O335" s="4"/>
      <c r="P335" s="4"/>
      <c r="Q335" s="4"/>
      <c r="R335" s="4"/>
      <c r="S335" s="4"/>
      <c r="T335" s="4"/>
      <c r="U335" s="7">
        <f t="shared" si="42"/>
        <v>14500</v>
      </c>
      <c r="V335" s="8">
        <f>SUM(U333:U335)</f>
        <v>23125</v>
      </c>
    </row>
    <row r="336" spans="1:23">
      <c r="A336" s="73"/>
      <c r="B336" s="4" t="s">
        <v>33</v>
      </c>
      <c r="C336" s="4">
        <v>500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7">
        <f t="shared" si="42"/>
        <v>20000</v>
      </c>
      <c r="V336" s="8"/>
    </row>
    <row r="337" spans="1:23">
      <c r="A337" s="73"/>
      <c r="B337" s="4" t="s">
        <v>34</v>
      </c>
      <c r="C337" s="4">
        <v>500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7">
        <f t="shared" si="42"/>
        <v>20000</v>
      </c>
      <c r="V337" s="8">
        <f>SUM(U336:U337)</f>
        <v>40000</v>
      </c>
    </row>
    <row r="338" spans="1:23">
      <c r="A338" s="73"/>
      <c r="B338" s="4" t="s">
        <v>35</v>
      </c>
      <c r="C338" s="4"/>
      <c r="D338" s="4"/>
      <c r="E338" s="4"/>
      <c r="F338" s="4">
        <v>120</v>
      </c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7">
        <f t="shared" si="42"/>
        <v>4800</v>
      </c>
      <c r="V338" s="8"/>
    </row>
    <row r="339" spans="1:23">
      <c r="A339" s="73"/>
      <c r="B339" s="4" t="s">
        <v>36</v>
      </c>
      <c r="C339" s="4"/>
      <c r="D339" s="4"/>
      <c r="E339" s="4"/>
      <c r="F339" s="4">
        <v>200</v>
      </c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7">
        <f t="shared" si="42"/>
        <v>8000</v>
      </c>
      <c r="V339" s="8"/>
    </row>
    <row r="340" spans="1:23">
      <c r="A340" s="73"/>
      <c r="B340" s="4" t="s">
        <v>37</v>
      </c>
      <c r="C340" s="4"/>
      <c r="D340" s="4"/>
      <c r="E340" s="4"/>
      <c r="F340" s="4">
        <v>240</v>
      </c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7">
        <f t="shared" si="42"/>
        <v>9600</v>
      </c>
      <c r="V340" s="8"/>
    </row>
    <row r="341" spans="1:23">
      <c r="A341" s="73"/>
      <c r="B341" s="4" t="s">
        <v>38</v>
      </c>
      <c r="C341" s="4"/>
      <c r="D341" s="4"/>
      <c r="E341" s="4"/>
      <c r="F341" s="4">
        <v>218</v>
      </c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7">
        <f t="shared" si="42"/>
        <v>8720</v>
      </c>
      <c r="V341" s="8"/>
    </row>
    <row r="342" spans="1:23">
      <c r="A342" s="73"/>
      <c r="B342" s="4" t="s">
        <v>39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7">
        <f t="shared" si="42"/>
        <v>0</v>
      </c>
      <c r="V342" s="8">
        <f>SUM(U338:U342)</f>
        <v>31120</v>
      </c>
    </row>
    <row r="343" spans="1:23">
      <c r="A343" s="71" t="s">
        <v>1</v>
      </c>
      <c r="B343" s="71"/>
      <c r="C343" s="6">
        <f t="shared" ref="C343:T343" si="47">SUM(C333:C342)</f>
        <v>1000</v>
      </c>
      <c r="D343" s="6">
        <f t="shared" si="47"/>
        <v>0</v>
      </c>
      <c r="E343" s="6">
        <f t="shared" si="47"/>
        <v>0</v>
      </c>
      <c r="F343" s="6">
        <f t="shared" si="47"/>
        <v>778</v>
      </c>
      <c r="G343" s="6">
        <f t="shared" si="47"/>
        <v>0</v>
      </c>
      <c r="H343" s="6">
        <f t="shared" si="47"/>
        <v>0</v>
      </c>
      <c r="I343" s="6">
        <f t="shared" si="47"/>
        <v>103</v>
      </c>
      <c r="J343" s="6">
        <f t="shared" si="47"/>
        <v>0</v>
      </c>
      <c r="K343" s="6">
        <f t="shared" si="47"/>
        <v>0</v>
      </c>
      <c r="L343" s="6">
        <f t="shared" si="47"/>
        <v>340</v>
      </c>
      <c r="M343" s="6">
        <f t="shared" si="47"/>
        <v>345</v>
      </c>
      <c r="N343" s="6">
        <f t="shared" si="47"/>
        <v>0</v>
      </c>
      <c r="O343" s="6">
        <f t="shared" si="47"/>
        <v>0</v>
      </c>
      <c r="P343" s="6">
        <f t="shared" si="47"/>
        <v>0</v>
      </c>
      <c r="Q343" s="6">
        <f t="shared" si="47"/>
        <v>0</v>
      </c>
      <c r="R343" s="6">
        <f t="shared" si="47"/>
        <v>0</v>
      </c>
      <c r="S343" s="6">
        <f t="shared" si="47"/>
        <v>0</v>
      </c>
      <c r="T343" s="6">
        <f t="shared" si="47"/>
        <v>0</v>
      </c>
      <c r="U343" s="7">
        <f t="shared" si="42"/>
        <v>94245</v>
      </c>
      <c r="V343" s="69"/>
      <c r="W343">
        <f>U343</f>
        <v>94245</v>
      </c>
    </row>
  </sheetData>
  <mergeCells count="65">
    <mergeCell ref="A311:A320"/>
    <mergeCell ref="A322:A331"/>
    <mergeCell ref="A333:A342"/>
    <mergeCell ref="U1:U2"/>
    <mergeCell ref="A256:A265"/>
    <mergeCell ref="A267:A276"/>
    <mergeCell ref="A278:A287"/>
    <mergeCell ref="A289:A298"/>
    <mergeCell ref="A300:A309"/>
    <mergeCell ref="A201:A210"/>
    <mergeCell ref="A212:A221"/>
    <mergeCell ref="A223:A232"/>
    <mergeCell ref="A234:A243"/>
    <mergeCell ref="A245:A254"/>
    <mergeCell ref="A146:A155"/>
    <mergeCell ref="A157:A166"/>
    <mergeCell ref="A168:A177"/>
    <mergeCell ref="A179:A188"/>
    <mergeCell ref="A190:A199"/>
    <mergeCell ref="A321:B321"/>
    <mergeCell ref="A332:B332"/>
    <mergeCell ref="A343:B343"/>
    <mergeCell ref="A3:A12"/>
    <mergeCell ref="A14:A23"/>
    <mergeCell ref="A25:A34"/>
    <mergeCell ref="A36:A45"/>
    <mergeCell ref="A47:A56"/>
    <mergeCell ref="A58:A67"/>
    <mergeCell ref="A69:A78"/>
    <mergeCell ref="A80:A89"/>
    <mergeCell ref="A91:A100"/>
    <mergeCell ref="A102:A111"/>
    <mergeCell ref="A113:A122"/>
    <mergeCell ref="A124:A133"/>
    <mergeCell ref="A135:A144"/>
    <mergeCell ref="A266:B266"/>
    <mergeCell ref="A277:B277"/>
    <mergeCell ref="A288:B288"/>
    <mergeCell ref="A299:B299"/>
    <mergeCell ref="A310:B310"/>
    <mergeCell ref="A211:B211"/>
    <mergeCell ref="A222:B222"/>
    <mergeCell ref="A233:B233"/>
    <mergeCell ref="A244:B244"/>
    <mergeCell ref="A255:B255"/>
    <mergeCell ref="A156:B156"/>
    <mergeCell ref="A167:B167"/>
    <mergeCell ref="A178:B178"/>
    <mergeCell ref="A189:B189"/>
    <mergeCell ref="A200:B200"/>
    <mergeCell ref="A101:B101"/>
    <mergeCell ref="A112:B112"/>
    <mergeCell ref="A123:B123"/>
    <mergeCell ref="A134:B134"/>
    <mergeCell ref="A145:B145"/>
    <mergeCell ref="A46:B46"/>
    <mergeCell ref="A57:B57"/>
    <mergeCell ref="A68:B68"/>
    <mergeCell ref="A79:B79"/>
    <mergeCell ref="A90:B90"/>
    <mergeCell ref="A1:T1"/>
    <mergeCell ref="X3:AC3"/>
    <mergeCell ref="A13:B13"/>
    <mergeCell ref="A24:B24"/>
    <mergeCell ref="A35:B35"/>
  </mergeCells>
  <pageMargins left="0.75" right="0.75" top="1" bottom="1" header="0.51180555555555596" footer="0.51180555555555596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C343"/>
  <sheetViews>
    <sheetView zoomScale="77" zoomScaleNormal="77" workbookViewId="0">
      <pane ySplit="2" topLeftCell="A315" activePane="bottomLeft" state="frozen"/>
      <selection pane="bottomLeft" activeCell="H8" sqref="H8"/>
    </sheetView>
  </sheetViews>
  <sheetFormatPr defaultColWidth="9" defaultRowHeight="14.4"/>
  <cols>
    <col min="26" max="26" width="9.88671875"/>
    <col min="30" max="30" width="9.88671875"/>
    <col min="31" max="31" width="11"/>
    <col min="52" max="52" width="9.33203125"/>
    <col min="53" max="53" width="12.6640625"/>
    <col min="54" max="54" width="9.33203125"/>
  </cols>
  <sheetData>
    <row r="1" spans="1:55">
      <c r="A1" s="75" t="s">
        <v>103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7"/>
      <c r="V1" s="74" t="s">
        <v>1</v>
      </c>
      <c r="W1" s="8"/>
    </row>
    <row r="2" spans="1:55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20</v>
      </c>
      <c r="R2" s="2" t="s">
        <v>19</v>
      </c>
      <c r="S2" s="2" t="s">
        <v>18</v>
      </c>
      <c r="T2" s="2" t="s">
        <v>21</v>
      </c>
      <c r="U2" s="2" t="s">
        <v>96</v>
      </c>
      <c r="V2" s="74"/>
      <c r="W2" s="9"/>
    </row>
    <row r="3" spans="1:55">
      <c r="A3" s="3">
        <v>43739</v>
      </c>
      <c r="B3" s="4" t="s">
        <v>22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>
        <v>10</v>
      </c>
      <c r="R3" s="4"/>
      <c r="S3" s="4"/>
      <c r="T3" s="4"/>
      <c r="U3" s="4"/>
      <c r="V3" s="7">
        <f>(C3*40)+(D3*25)+(E3*20)+(F3*40)+(G3*50)+(H3*50)+(I3*25)+(J3*30)+(K3*40)+(L3*30)+(M3*30)+(N3*30)+(O3*30)+(P3*25+(Q3*1000)+(R3*1000)+(S3*950)+(T3*40)+(U3*25))</f>
        <v>10000</v>
      </c>
      <c r="W3" s="8"/>
      <c r="X3" s="70" t="s">
        <v>104</v>
      </c>
      <c r="Y3" s="70"/>
      <c r="Z3" s="70"/>
      <c r="AA3" s="70"/>
      <c r="AB3" s="70"/>
      <c r="AC3" s="70"/>
      <c r="AD3" s="21"/>
      <c r="AE3" s="21"/>
    </row>
    <row r="4" spans="1:55" ht="15.6">
      <c r="A4" s="3">
        <v>43739</v>
      </c>
      <c r="B4" s="4" t="s">
        <v>24</v>
      </c>
      <c r="C4" s="4"/>
      <c r="D4" s="4"/>
      <c r="E4" s="4"/>
      <c r="F4" s="4"/>
      <c r="G4" s="4"/>
      <c r="H4" s="4"/>
      <c r="I4" s="4">
        <v>450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7">
        <f t="shared" ref="V4:V67" si="0">(C4*40)+(D4*25)+(E4*20)+(F4*40)+(G4*50)+(H4*50)+(I4*25)+(J4*30)+(K4*40)+(L4*30)+(M4*30)+(N4*30)+(O4*30)+(P4*25+(Q4*1000)+(R4*1000)+(S4*950)+(T4*40)+(U4*25))</f>
        <v>11250</v>
      </c>
      <c r="W4" s="8"/>
      <c r="X4" s="10" t="s">
        <v>68</v>
      </c>
      <c r="Y4" s="11" t="s">
        <v>105</v>
      </c>
      <c r="Z4" s="11" t="s">
        <v>106</v>
      </c>
      <c r="AA4" s="11" t="s">
        <v>107</v>
      </c>
      <c r="AB4" s="11" t="s">
        <v>108</v>
      </c>
      <c r="AC4" s="12" t="s">
        <v>109</v>
      </c>
      <c r="AD4" s="22" t="s">
        <v>1</v>
      </c>
      <c r="AE4" s="22" t="s">
        <v>31</v>
      </c>
    </row>
    <row r="5" spans="1:55">
      <c r="A5" s="3">
        <v>43739</v>
      </c>
      <c r="B5" s="4" t="s">
        <v>32</v>
      </c>
      <c r="C5" s="4"/>
      <c r="D5" s="4"/>
      <c r="E5" s="4"/>
      <c r="F5" s="4"/>
      <c r="G5" s="4"/>
      <c r="H5" s="4"/>
      <c r="I5" s="4">
        <v>20</v>
      </c>
      <c r="J5" s="4"/>
      <c r="K5" s="4"/>
      <c r="L5" s="4"/>
      <c r="M5" s="4">
        <v>800</v>
      </c>
      <c r="N5" s="4"/>
      <c r="O5" s="4"/>
      <c r="P5" s="4"/>
      <c r="Q5" s="4"/>
      <c r="R5" s="4">
        <v>10</v>
      </c>
      <c r="S5" s="4"/>
      <c r="T5" s="4"/>
      <c r="U5" s="4"/>
      <c r="V5" s="7">
        <f t="shared" si="0"/>
        <v>34500</v>
      </c>
      <c r="W5" s="8">
        <f>SUM(V3:V5)</f>
        <v>55750</v>
      </c>
      <c r="X5" s="1" t="s">
        <v>22</v>
      </c>
      <c r="Y5" s="7">
        <f>V3+V14+V25+V36+V47</f>
        <v>71125</v>
      </c>
      <c r="Z5" s="7">
        <f>V69+V80+V91+V102+V113+V124</f>
        <v>58545</v>
      </c>
      <c r="AA5" s="7">
        <f>V146+V157+V168+V179+V190+V201</f>
        <v>84770</v>
      </c>
      <c r="AB5" s="7">
        <f>V223+V234+V245+V256+V267+V278</f>
        <v>74335</v>
      </c>
      <c r="AC5" s="13">
        <f>V300+V311+V322+V333</f>
        <v>62215</v>
      </c>
      <c r="AD5" s="23">
        <f t="shared" ref="AD5:AD15" si="1">SUM(Y5:AC5)</f>
        <v>350990</v>
      </c>
      <c r="AE5" s="24">
        <f>AD5/27</f>
        <v>12999.62962962963</v>
      </c>
    </row>
    <row r="6" spans="1:55">
      <c r="A6" s="3">
        <v>43739</v>
      </c>
      <c r="B6" s="4" t="s">
        <v>33</v>
      </c>
      <c r="C6" s="4">
        <v>500</v>
      </c>
      <c r="D6" s="4">
        <v>158</v>
      </c>
      <c r="E6" s="4">
        <v>200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7">
        <f t="shared" si="0"/>
        <v>27950</v>
      </c>
      <c r="W6" s="8"/>
      <c r="X6" s="1" t="s">
        <v>24</v>
      </c>
      <c r="Y6" s="7">
        <f t="shared" ref="Y6:Y14" si="2">V4+V15+V26+V37+V48</f>
        <v>55925</v>
      </c>
      <c r="Z6" s="7">
        <f t="shared" ref="Z6:Z14" si="3">V70+V81+V92+V103+V114+V125</f>
        <v>86375</v>
      </c>
      <c r="AA6" s="7">
        <f t="shared" ref="AA6:AA14" si="4">V147+V158+V169+V180+V191+V202</f>
        <v>81625</v>
      </c>
      <c r="AB6" s="7">
        <f t="shared" ref="AB6:AB14" si="5">V224+V235+V246+V257+V268+V279</f>
        <v>81875</v>
      </c>
      <c r="AC6" s="13">
        <f t="shared" ref="AC6:AC14" si="6">V301+V312+V323+V334</f>
        <v>60500</v>
      </c>
      <c r="AD6" s="23">
        <f t="shared" si="1"/>
        <v>366300</v>
      </c>
      <c r="AE6" s="24">
        <f t="shared" ref="AE6:AE15" si="7">AD6/27</f>
        <v>13566.666666666666</v>
      </c>
    </row>
    <row r="7" spans="1:55">
      <c r="A7" s="3">
        <v>43739</v>
      </c>
      <c r="B7" s="4" t="s">
        <v>34</v>
      </c>
      <c r="C7" s="4">
        <v>300</v>
      </c>
      <c r="D7" s="4">
        <v>100</v>
      </c>
      <c r="E7" s="4">
        <v>100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7">
        <f t="shared" si="0"/>
        <v>16500</v>
      </c>
      <c r="W7" s="8">
        <f>SUM(V6:V7)</f>
        <v>44450</v>
      </c>
      <c r="X7" s="1" t="s">
        <v>32</v>
      </c>
      <c r="Y7" s="7">
        <f t="shared" si="2"/>
        <v>132035</v>
      </c>
      <c r="Z7" s="7">
        <f t="shared" si="3"/>
        <v>159780</v>
      </c>
      <c r="AA7" s="7">
        <f t="shared" si="4"/>
        <v>167855</v>
      </c>
      <c r="AB7" s="7">
        <f t="shared" si="5"/>
        <v>159290</v>
      </c>
      <c r="AC7" s="13">
        <f t="shared" si="6"/>
        <v>95280</v>
      </c>
      <c r="AD7" s="23">
        <f t="shared" si="1"/>
        <v>714240</v>
      </c>
      <c r="AE7" s="24">
        <f t="shared" si="7"/>
        <v>26453.333333333332</v>
      </c>
    </row>
    <row r="8" spans="1:55">
      <c r="A8" s="3">
        <v>43739</v>
      </c>
      <c r="B8" s="4" t="s">
        <v>35</v>
      </c>
      <c r="C8" s="4">
        <v>400</v>
      </c>
      <c r="D8" s="4"/>
      <c r="E8" s="4"/>
      <c r="F8" s="4"/>
      <c r="G8" s="4"/>
      <c r="H8" s="4">
        <v>65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7">
        <f t="shared" si="0"/>
        <v>19250</v>
      </c>
      <c r="W8" s="8"/>
      <c r="X8" s="1" t="s">
        <v>33</v>
      </c>
      <c r="Y8" s="7">
        <f t="shared" si="2"/>
        <v>121850</v>
      </c>
      <c r="Z8" s="7">
        <f t="shared" si="3"/>
        <v>152000</v>
      </c>
      <c r="AA8" s="7">
        <f t="shared" si="4"/>
        <v>127000</v>
      </c>
      <c r="AB8" s="7">
        <f t="shared" si="5"/>
        <v>116000</v>
      </c>
      <c r="AC8" s="13">
        <f t="shared" si="6"/>
        <v>103200</v>
      </c>
      <c r="AD8" s="23">
        <f t="shared" si="1"/>
        <v>620050</v>
      </c>
      <c r="AE8" s="24">
        <f t="shared" si="7"/>
        <v>22964.814814814814</v>
      </c>
    </row>
    <row r="9" spans="1:55">
      <c r="A9" s="3">
        <v>43739</v>
      </c>
      <c r="B9" s="4" t="s">
        <v>36</v>
      </c>
      <c r="C9" s="4"/>
      <c r="D9" s="4"/>
      <c r="E9" s="4"/>
      <c r="F9" s="4">
        <v>450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7">
        <f t="shared" si="0"/>
        <v>18000</v>
      </c>
      <c r="W9" s="8"/>
      <c r="X9" s="1" t="s">
        <v>34</v>
      </c>
      <c r="Y9" s="7">
        <f t="shared" si="2"/>
        <v>87500</v>
      </c>
      <c r="Z9" s="7">
        <f t="shared" si="3"/>
        <v>93000</v>
      </c>
      <c r="AA9" s="7">
        <f t="shared" si="4"/>
        <v>102480</v>
      </c>
      <c r="AB9" s="7">
        <f t="shared" si="5"/>
        <v>76000</v>
      </c>
      <c r="AC9" s="13">
        <f t="shared" si="6"/>
        <v>71000</v>
      </c>
      <c r="AD9" s="23">
        <f t="shared" si="1"/>
        <v>429980</v>
      </c>
      <c r="AE9" s="24">
        <f t="shared" si="7"/>
        <v>15925.185185185184</v>
      </c>
    </row>
    <row r="10" spans="1:55">
      <c r="A10" s="3">
        <v>43739</v>
      </c>
      <c r="B10" s="4" t="s">
        <v>37</v>
      </c>
      <c r="C10" s="4"/>
      <c r="D10" s="4"/>
      <c r="E10" s="4"/>
      <c r="F10" s="4">
        <v>480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7">
        <f t="shared" si="0"/>
        <v>19200</v>
      </c>
      <c r="W10" s="8"/>
      <c r="X10" s="1" t="s">
        <v>35</v>
      </c>
      <c r="Y10" s="7">
        <f t="shared" si="2"/>
        <v>65810</v>
      </c>
      <c r="Z10" s="7">
        <f t="shared" si="3"/>
        <v>76000</v>
      </c>
      <c r="AA10" s="7">
        <f t="shared" si="4"/>
        <v>80160</v>
      </c>
      <c r="AB10" s="7">
        <f t="shared" si="5"/>
        <v>80400</v>
      </c>
      <c r="AC10" s="13">
        <f t="shared" si="6"/>
        <v>63040</v>
      </c>
      <c r="AD10" s="23">
        <f t="shared" si="1"/>
        <v>365410</v>
      </c>
      <c r="AE10" s="24">
        <f t="shared" si="7"/>
        <v>13533.703703703704</v>
      </c>
    </row>
    <row r="11" spans="1:55">
      <c r="A11" s="3">
        <v>43739</v>
      </c>
      <c r="B11" s="4" t="s">
        <v>38</v>
      </c>
      <c r="C11" s="4"/>
      <c r="D11" s="4"/>
      <c r="E11" s="4"/>
      <c r="F11" s="4">
        <v>320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7">
        <f t="shared" si="0"/>
        <v>12800</v>
      </c>
      <c r="W11" s="8"/>
      <c r="X11" s="1" t="s">
        <v>36</v>
      </c>
      <c r="Y11" s="7">
        <f t="shared" si="2"/>
        <v>76000</v>
      </c>
      <c r="Z11" s="7">
        <f t="shared" si="3"/>
        <v>104450</v>
      </c>
      <c r="AA11" s="7">
        <f t="shared" si="4"/>
        <v>91160</v>
      </c>
      <c r="AB11" s="7">
        <f t="shared" si="5"/>
        <v>80200</v>
      </c>
      <c r="AC11" s="13">
        <f t="shared" si="6"/>
        <v>83500</v>
      </c>
      <c r="AD11" s="23">
        <f t="shared" si="1"/>
        <v>435310</v>
      </c>
      <c r="AE11" s="24">
        <f t="shared" si="7"/>
        <v>16122.592592592593</v>
      </c>
    </row>
    <row r="12" spans="1:55">
      <c r="A12" s="3">
        <v>43739</v>
      </c>
      <c r="B12" s="4" t="s">
        <v>39</v>
      </c>
      <c r="C12" s="4"/>
      <c r="D12" s="4"/>
      <c r="E12" s="4"/>
      <c r="F12" s="4">
        <v>400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7">
        <f t="shared" si="0"/>
        <v>16000</v>
      </c>
      <c r="W12" s="8">
        <f>SUM(V8:V12)</f>
        <v>85250</v>
      </c>
      <c r="X12" s="1" t="s">
        <v>37</v>
      </c>
      <c r="Y12" s="7">
        <f t="shared" si="2"/>
        <v>73200</v>
      </c>
      <c r="Z12" s="7">
        <f t="shared" si="3"/>
        <v>76920</v>
      </c>
      <c r="AA12" s="7">
        <f t="shared" si="4"/>
        <v>98040</v>
      </c>
      <c r="AB12" s="7">
        <f t="shared" si="5"/>
        <v>75600</v>
      </c>
      <c r="AC12" s="13">
        <f t="shared" si="6"/>
        <v>27200</v>
      </c>
      <c r="AD12" s="23">
        <f t="shared" si="1"/>
        <v>350960</v>
      </c>
      <c r="AE12" s="24">
        <f t="shared" si="7"/>
        <v>12998.518518518518</v>
      </c>
    </row>
    <row r="13" spans="1:55">
      <c r="A13" s="71" t="s">
        <v>1</v>
      </c>
      <c r="B13" s="71"/>
      <c r="C13" s="6">
        <f t="shared" ref="C13:V13" si="8">SUM(C3:C12)</f>
        <v>1200</v>
      </c>
      <c r="D13" s="6">
        <f t="shared" si="8"/>
        <v>258</v>
      </c>
      <c r="E13" s="6">
        <f t="shared" si="8"/>
        <v>300</v>
      </c>
      <c r="F13" s="6">
        <f t="shared" si="8"/>
        <v>1650</v>
      </c>
      <c r="G13" s="6">
        <f t="shared" si="8"/>
        <v>0</v>
      </c>
      <c r="H13" s="6">
        <f t="shared" si="8"/>
        <v>65</v>
      </c>
      <c r="I13" s="6">
        <f t="shared" si="8"/>
        <v>470</v>
      </c>
      <c r="J13" s="6">
        <f t="shared" si="8"/>
        <v>0</v>
      </c>
      <c r="K13" s="6">
        <f t="shared" si="8"/>
        <v>0</v>
      </c>
      <c r="L13" s="6">
        <f t="shared" si="8"/>
        <v>0</v>
      </c>
      <c r="M13" s="6">
        <f t="shared" si="8"/>
        <v>800</v>
      </c>
      <c r="N13" s="6">
        <f t="shared" si="8"/>
        <v>0</v>
      </c>
      <c r="O13" s="6">
        <f t="shared" si="8"/>
        <v>0</v>
      </c>
      <c r="P13" s="6">
        <f t="shared" si="8"/>
        <v>0</v>
      </c>
      <c r="Q13" s="6">
        <f t="shared" si="8"/>
        <v>10</v>
      </c>
      <c r="R13" s="6">
        <f t="shared" si="8"/>
        <v>10</v>
      </c>
      <c r="S13" s="6">
        <f t="shared" si="8"/>
        <v>0</v>
      </c>
      <c r="T13" s="6">
        <f t="shared" si="8"/>
        <v>0</v>
      </c>
      <c r="U13" s="6">
        <f t="shared" si="8"/>
        <v>0</v>
      </c>
      <c r="V13" s="40">
        <f t="shared" si="8"/>
        <v>185450</v>
      </c>
      <c r="W13" s="8"/>
      <c r="X13" s="1" t="s">
        <v>38</v>
      </c>
      <c r="Y13" s="7">
        <f t="shared" si="2"/>
        <v>70000</v>
      </c>
      <c r="Z13" s="7">
        <f t="shared" si="3"/>
        <v>76960</v>
      </c>
      <c r="AA13" s="7">
        <f t="shared" si="4"/>
        <v>78000</v>
      </c>
      <c r="AB13" s="7">
        <f t="shared" si="5"/>
        <v>87200</v>
      </c>
      <c r="AC13" s="13">
        <f t="shared" si="6"/>
        <v>70000</v>
      </c>
      <c r="AD13" s="23">
        <f t="shared" si="1"/>
        <v>382160</v>
      </c>
      <c r="AE13" s="24">
        <f t="shared" si="7"/>
        <v>14154.074074074075</v>
      </c>
    </row>
    <row r="14" spans="1:55">
      <c r="A14" s="3">
        <v>43740</v>
      </c>
      <c r="B14" s="4" t="s">
        <v>22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15</v>
      </c>
      <c r="R14" s="4"/>
      <c r="S14" s="4"/>
      <c r="T14" s="4"/>
      <c r="U14" s="4"/>
      <c r="V14" s="7">
        <f t="shared" si="0"/>
        <v>15000</v>
      </c>
      <c r="W14" s="8"/>
      <c r="X14" s="1" t="s">
        <v>39</v>
      </c>
      <c r="Y14" s="7">
        <f t="shared" si="2"/>
        <v>47120</v>
      </c>
      <c r="Z14" s="7">
        <f t="shared" si="3"/>
        <v>74100</v>
      </c>
      <c r="AA14" s="7">
        <f t="shared" si="4"/>
        <v>89780</v>
      </c>
      <c r="AB14" s="7">
        <f t="shared" si="5"/>
        <v>83430</v>
      </c>
      <c r="AC14" s="13">
        <f t="shared" si="6"/>
        <v>63690</v>
      </c>
      <c r="AD14" s="23">
        <f t="shared" si="1"/>
        <v>358120</v>
      </c>
      <c r="AE14" s="24">
        <f t="shared" si="7"/>
        <v>13263.703703703704</v>
      </c>
    </row>
    <row r="15" spans="1:55">
      <c r="A15" s="3">
        <v>43740</v>
      </c>
      <c r="B15" s="4" t="s">
        <v>24</v>
      </c>
      <c r="C15" s="4"/>
      <c r="D15" s="4"/>
      <c r="E15" s="4"/>
      <c r="F15" s="4"/>
      <c r="G15" s="4"/>
      <c r="H15" s="4"/>
      <c r="I15" s="4">
        <v>325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7">
        <f t="shared" si="0"/>
        <v>8125</v>
      </c>
      <c r="W15" s="8"/>
      <c r="X15" s="14" t="s">
        <v>1</v>
      </c>
      <c r="Y15" s="15">
        <f t="shared" ref="Y15:AC15" si="9">SUM(Y5:Y14)</f>
        <v>800565</v>
      </c>
      <c r="Z15" s="15">
        <f t="shared" si="9"/>
        <v>958130</v>
      </c>
      <c r="AA15" s="15">
        <f t="shared" si="9"/>
        <v>1000870</v>
      </c>
      <c r="AB15" s="15">
        <f t="shared" si="9"/>
        <v>914330</v>
      </c>
      <c r="AC15" s="16">
        <f t="shared" si="9"/>
        <v>699625</v>
      </c>
      <c r="AD15" s="25">
        <f t="shared" si="1"/>
        <v>4373520</v>
      </c>
      <c r="AE15" s="24">
        <f t="shared" si="7"/>
        <v>161982.22222222222</v>
      </c>
    </row>
    <row r="16" spans="1:55">
      <c r="A16" s="3">
        <v>43740</v>
      </c>
      <c r="B16" s="4" t="s">
        <v>32</v>
      </c>
      <c r="C16" s="4">
        <v>772</v>
      </c>
      <c r="D16" s="4"/>
      <c r="E16" s="4"/>
      <c r="F16" s="4"/>
      <c r="G16" s="4"/>
      <c r="H16" s="4"/>
      <c r="I16" s="4">
        <v>10</v>
      </c>
      <c r="J16" s="4"/>
      <c r="K16" s="4"/>
      <c r="L16" s="4"/>
      <c r="M16" s="4">
        <v>100</v>
      </c>
      <c r="N16" s="4"/>
      <c r="O16" s="4"/>
      <c r="P16" s="4"/>
      <c r="Q16" s="4"/>
      <c r="R16" s="4"/>
      <c r="S16" s="4"/>
      <c r="T16" s="4"/>
      <c r="U16" s="4"/>
      <c r="V16" s="7">
        <f t="shared" si="0"/>
        <v>34130</v>
      </c>
      <c r="W16" s="8">
        <f>SUM(V14:V16)</f>
        <v>57255</v>
      </c>
      <c r="X16" s="17"/>
      <c r="Y16" s="17">
        <v>43739</v>
      </c>
      <c r="Z16" s="17">
        <v>43740</v>
      </c>
      <c r="AA16" s="17">
        <v>43741</v>
      </c>
      <c r="AB16" s="17">
        <v>43742</v>
      </c>
      <c r="AC16" s="17">
        <v>43743</v>
      </c>
      <c r="AD16" s="17">
        <v>43744</v>
      </c>
      <c r="AE16" s="17">
        <v>43745</v>
      </c>
      <c r="AF16" s="17">
        <v>43746</v>
      </c>
      <c r="AG16" s="17">
        <v>43747</v>
      </c>
      <c r="AH16" s="17">
        <v>43748</v>
      </c>
      <c r="AI16" s="17">
        <v>43749</v>
      </c>
      <c r="AJ16" s="17">
        <v>43750</v>
      </c>
      <c r="AK16" s="17">
        <v>43751</v>
      </c>
      <c r="AL16" s="17">
        <v>43752</v>
      </c>
      <c r="AM16" s="17">
        <v>43753</v>
      </c>
      <c r="AN16" s="17">
        <v>43754</v>
      </c>
      <c r="AO16" s="17">
        <v>43755</v>
      </c>
      <c r="AP16" s="17">
        <v>43756</v>
      </c>
      <c r="AQ16" s="17">
        <v>43757</v>
      </c>
      <c r="AR16" s="17">
        <v>43758</v>
      </c>
      <c r="AS16" s="17">
        <v>43759</v>
      </c>
      <c r="AT16" s="17">
        <v>43760</v>
      </c>
      <c r="AU16" s="17">
        <v>43761</v>
      </c>
      <c r="AV16" s="17">
        <v>43762</v>
      </c>
      <c r="AW16" s="17">
        <v>43763</v>
      </c>
      <c r="AX16" s="17">
        <v>43764</v>
      </c>
      <c r="AY16" s="17">
        <v>43765</v>
      </c>
      <c r="AZ16" s="17">
        <v>43766</v>
      </c>
      <c r="BA16" s="17">
        <v>43767</v>
      </c>
      <c r="BB16" s="17">
        <v>43768</v>
      </c>
      <c r="BC16" s="17">
        <v>43769</v>
      </c>
    </row>
    <row r="17" spans="1:55">
      <c r="A17" s="3">
        <v>43740</v>
      </c>
      <c r="B17" s="4" t="s">
        <v>33</v>
      </c>
      <c r="C17" s="4">
        <v>400</v>
      </c>
      <c r="D17" s="4"/>
      <c r="E17" s="4">
        <v>450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7">
        <f t="shared" si="0"/>
        <v>25000</v>
      </c>
      <c r="W17" s="8"/>
      <c r="X17" s="18" t="s">
        <v>22</v>
      </c>
      <c r="Y17">
        <f t="shared" ref="Y17:BC17" si="10">SUMIFS($V:$V,$A:$A,Y16,$B:$B,$B$3)</f>
        <v>10000</v>
      </c>
      <c r="Z17">
        <f t="shared" si="10"/>
        <v>15000</v>
      </c>
      <c r="AA17">
        <f t="shared" si="10"/>
        <v>12000</v>
      </c>
      <c r="AB17">
        <f t="shared" si="10"/>
        <v>14125</v>
      </c>
      <c r="AC17">
        <f t="shared" si="10"/>
        <v>20000</v>
      </c>
      <c r="AD17">
        <f t="shared" si="10"/>
        <v>0</v>
      </c>
      <c r="AE17">
        <f t="shared" si="10"/>
        <v>10000</v>
      </c>
      <c r="AF17">
        <f t="shared" si="10"/>
        <v>10000</v>
      </c>
      <c r="AG17">
        <f t="shared" si="10"/>
        <v>15000</v>
      </c>
      <c r="AH17">
        <f t="shared" si="10"/>
        <v>3725</v>
      </c>
      <c r="AI17">
        <f t="shared" si="10"/>
        <v>10125</v>
      </c>
      <c r="AJ17">
        <f t="shared" si="10"/>
        <v>9695</v>
      </c>
      <c r="AK17">
        <f t="shared" si="10"/>
        <v>0</v>
      </c>
      <c r="AL17">
        <f t="shared" si="10"/>
        <v>13130</v>
      </c>
      <c r="AM17">
        <f t="shared" si="10"/>
        <v>13370</v>
      </c>
      <c r="AN17">
        <f t="shared" si="10"/>
        <v>12105</v>
      </c>
      <c r="AO17">
        <f t="shared" si="10"/>
        <v>22165</v>
      </c>
      <c r="AP17">
        <f t="shared" si="10"/>
        <v>10000</v>
      </c>
      <c r="AQ17">
        <f t="shared" si="10"/>
        <v>14000</v>
      </c>
      <c r="AR17">
        <f t="shared" si="10"/>
        <v>0</v>
      </c>
      <c r="AS17">
        <f t="shared" si="10"/>
        <v>15000</v>
      </c>
      <c r="AT17">
        <f t="shared" si="10"/>
        <v>12125</v>
      </c>
      <c r="AU17">
        <f t="shared" si="10"/>
        <v>11220</v>
      </c>
      <c r="AV17">
        <f t="shared" si="10"/>
        <v>13605</v>
      </c>
      <c r="AW17">
        <f t="shared" si="10"/>
        <v>11125</v>
      </c>
      <c r="AX17">
        <f t="shared" si="10"/>
        <v>11260</v>
      </c>
      <c r="AY17">
        <f t="shared" si="10"/>
        <v>0</v>
      </c>
      <c r="AZ17">
        <f t="shared" si="10"/>
        <v>12640</v>
      </c>
      <c r="BA17">
        <f t="shared" si="10"/>
        <v>22000</v>
      </c>
      <c r="BB17">
        <f t="shared" si="10"/>
        <v>15000</v>
      </c>
      <c r="BC17">
        <f t="shared" si="10"/>
        <v>12575</v>
      </c>
    </row>
    <row r="18" spans="1:55">
      <c r="A18" s="3">
        <v>43740</v>
      </c>
      <c r="B18" s="4" t="s">
        <v>34</v>
      </c>
      <c r="C18" s="4">
        <v>250</v>
      </c>
      <c r="D18" s="4"/>
      <c r="E18" s="4">
        <v>400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7">
        <f t="shared" si="0"/>
        <v>18000</v>
      </c>
      <c r="W18" s="8">
        <f>SUM(V17:V18)</f>
        <v>43000</v>
      </c>
      <c r="X18" s="18" t="s">
        <v>24</v>
      </c>
      <c r="Y18">
        <f t="shared" ref="Y18:BC18" si="11">SUMIFS($V:$V,$A:$A,Y16,$B:$B,$B$4)</f>
        <v>11250</v>
      </c>
      <c r="Z18">
        <f t="shared" si="11"/>
        <v>8125</v>
      </c>
      <c r="AA18">
        <f t="shared" si="11"/>
        <v>14425</v>
      </c>
      <c r="AB18">
        <f t="shared" si="11"/>
        <v>13125</v>
      </c>
      <c r="AC18">
        <f t="shared" si="11"/>
        <v>9000</v>
      </c>
      <c r="AD18">
        <f t="shared" si="11"/>
        <v>0</v>
      </c>
      <c r="AE18">
        <f t="shared" si="11"/>
        <v>15875</v>
      </c>
      <c r="AF18">
        <f t="shared" si="11"/>
        <v>16650</v>
      </c>
      <c r="AG18">
        <f t="shared" si="11"/>
        <v>18750</v>
      </c>
      <c r="AH18">
        <f t="shared" si="11"/>
        <v>13400</v>
      </c>
      <c r="AI18">
        <f t="shared" si="11"/>
        <v>12500</v>
      </c>
      <c r="AJ18">
        <f t="shared" si="11"/>
        <v>9200</v>
      </c>
      <c r="AK18">
        <f t="shared" si="11"/>
        <v>0</v>
      </c>
      <c r="AL18">
        <f t="shared" si="11"/>
        <v>15000</v>
      </c>
      <c r="AM18">
        <f t="shared" si="11"/>
        <v>13125</v>
      </c>
      <c r="AN18">
        <f t="shared" si="11"/>
        <v>13750</v>
      </c>
      <c r="AO18">
        <f t="shared" si="11"/>
        <v>16250</v>
      </c>
      <c r="AP18">
        <f t="shared" si="11"/>
        <v>13750</v>
      </c>
      <c r="AQ18">
        <f t="shared" si="11"/>
        <v>9750</v>
      </c>
      <c r="AR18">
        <f t="shared" si="11"/>
        <v>0</v>
      </c>
      <c r="AS18">
        <f t="shared" si="11"/>
        <v>13075</v>
      </c>
      <c r="AT18">
        <f t="shared" si="11"/>
        <v>14675</v>
      </c>
      <c r="AU18">
        <f t="shared" si="11"/>
        <v>13750</v>
      </c>
      <c r="AV18">
        <f t="shared" si="11"/>
        <v>13750</v>
      </c>
      <c r="AW18">
        <f t="shared" si="11"/>
        <v>15000</v>
      </c>
      <c r="AX18">
        <f t="shared" si="11"/>
        <v>11625</v>
      </c>
      <c r="AY18">
        <f t="shared" si="11"/>
        <v>0</v>
      </c>
      <c r="AZ18">
        <f t="shared" si="11"/>
        <v>15250</v>
      </c>
      <c r="BA18">
        <f t="shared" si="11"/>
        <v>12750</v>
      </c>
      <c r="BB18">
        <f t="shared" si="11"/>
        <v>16250</v>
      </c>
      <c r="BC18">
        <f t="shared" si="11"/>
        <v>16250</v>
      </c>
    </row>
    <row r="19" spans="1:55">
      <c r="A19" s="3">
        <v>43740</v>
      </c>
      <c r="B19" s="4" t="s">
        <v>35</v>
      </c>
      <c r="C19" s="4">
        <v>300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7">
        <f t="shared" si="0"/>
        <v>12000</v>
      </c>
      <c r="W19" s="8"/>
      <c r="X19" s="18" t="s">
        <v>32</v>
      </c>
      <c r="Y19">
        <f t="shared" ref="Y19:BC19" si="12">SUMIFS($V:$V,$A:$A,Y16,$B:$B,$X$19)</f>
        <v>34500</v>
      </c>
      <c r="Z19">
        <f t="shared" si="12"/>
        <v>34130</v>
      </c>
      <c r="AA19">
        <f t="shared" si="12"/>
        <v>25420</v>
      </c>
      <c r="AB19">
        <f t="shared" si="12"/>
        <v>21745</v>
      </c>
      <c r="AC19">
        <f t="shared" si="12"/>
        <v>16240</v>
      </c>
      <c r="AD19">
        <f t="shared" si="12"/>
        <v>0</v>
      </c>
      <c r="AE19">
        <f t="shared" si="12"/>
        <v>34850</v>
      </c>
      <c r="AF19">
        <f t="shared" si="12"/>
        <v>34230</v>
      </c>
      <c r="AG19">
        <f t="shared" si="12"/>
        <v>16420</v>
      </c>
      <c r="AH19">
        <f t="shared" si="12"/>
        <v>20885</v>
      </c>
      <c r="AI19">
        <f t="shared" si="12"/>
        <v>33650</v>
      </c>
      <c r="AJ19">
        <f t="shared" si="12"/>
        <v>19745</v>
      </c>
      <c r="AK19">
        <f t="shared" si="12"/>
        <v>0</v>
      </c>
      <c r="AL19">
        <f t="shared" si="12"/>
        <v>33550</v>
      </c>
      <c r="AM19">
        <f t="shared" si="12"/>
        <v>24800</v>
      </c>
      <c r="AN19">
        <f t="shared" si="12"/>
        <v>24850</v>
      </c>
      <c r="AO19">
        <f t="shared" si="12"/>
        <v>30250</v>
      </c>
      <c r="AP19">
        <f t="shared" si="12"/>
        <v>33155</v>
      </c>
      <c r="AQ19">
        <f t="shared" si="12"/>
        <v>21250</v>
      </c>
      <c r="AR19">
        <f t="shared" si="12"/>
        <v>0</v>
      </c>
      <c r="AS19">
        <f t="shared" si="12"/>
        <v>28625</v>
      </c>
      <c r="AT19">
        <f t="shared" si="12"/>
        <v>29395</v>
      </c>
      <c r="AU19">
        <f t="shared" si="12"/>
        <v>21275</v>
      </c>
      <c r="AV19">
        <f t="shared" si="12"/>
        <v>36000</v>
      </c>
      <c r="AW19">
        <f t="shared" si="12"/>
        <v>22895</v>
      </c>
      <c r="AX19">
        <f t="shared" si="12"/>
        <v>21100</v>
      </c>
      <c r="AY19">
        <f t="shared" si="12"/>
        <v>0</v>
      </c>
      <c r="AZ19">
        <f t="shared" si="12"/>
        <v>29500</v>
      </c>
      <c r="BA19">
        <f t="shared" si="12"/>
        <v>24625</v>
      </c>
      <c r="BB19">
        <f t="shared" si="12"/>
        <v>16805</v>
      </c>
      <c r="BC19">
        <f t="shared" si="12"/>
        <v>24350</v>
      </c>
    </row>
    <row r="20" spans="1:55">
      <c r="A20" s="3">
        <v>43740</v>
      </c>
      <c r="B20" s="4" t="s">
        <v>36</v>
      </c>
      <c r="C20" s="4">
        <v>350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">
        <f t="shared" si="0"/>
        <v>14000</v>
      </c>
      <c r="W20" s="8"/>
      <c r="X20" s="18" t="s">
        <v>33</v>
      </c>
      <c r="Y20">
        <f t="shared" ref="Y20:BC20" si="13">SUMIFS($V:$V,$A:$A,Y16,$B:$B,$X$20)</f>
        <v>27950</v>
      </c>
      <c r="Z20">
        <f t="shared" si="13"/>
        <v>25000</v>
      </c>
      <c r="AA20">
        <f t="shared" si="13"/>
        <v>22000</v>
      </c>
      <c r="AB20">
        <f t="shared" si="13"/>
        <v>18900</v>
      </c>
      <c r="AC20">
        <f t="shared" si="13"/>
        <v>28000</v>
      </c>
      <c r="AD20">
        <f t="shared" si="13"/>
        <v>0</v>
      </c>
      <c r="AE20">
        <f t="shared" si="13"/>
        <v>36000</v>
      </c>
      <c r="AF20">
        <f t="shared" si="13"/>
        <v>29000</v>
      </c>
      <c r="AG20">
        <f t="shared" si="13"/>
        <v>20000</v>
      </c>
      <c r="AH20">
        <f t="shared" si="13"/>
        <v>24000</v>
      </c>
      <c r="AI20">
        <f t="shared" si="13"/>
        <v>17000</v>
      </c>
      <c r="AJ20">
        <f t="shared" si="13"/>
        <v>26000</v>
      </c>
      <c r="AK20">
        <f t="shared" si="13"/>
        <v>0</v>
      </c>
      <c r="AL20">
        <f t="shared" si="13"/>
        <v>20000</v>
      </c>
      <c r="AM20">
        <f t="shared" si="13"/>
        <v>22000</v>
      </c>
      <c r="AN20">
        <f t="shared" si="13"/>
        <v>20000</v>
      </c>
      <c r="AO20">
        <f t="shared" si="13"/>
        <v>25000</v>
      </c>
      <c r="AP20">
        <f t="shared" si="13"/>
        <v>28000</v>
      </c>
      <c r="AQ20">
        <f t="shared" si="13"/>
        <v>12000</v>
      </c>
      <c r="AR20">
        <f t="shared" si="13"/>
        <v>0</v>
      </c>
      <c r="AS20">
        <f t="shared" si="13"/>
        <v>28000</v>
      </c>
      <c r="AT20">
        <f t="shared" si="13"/>
        <v>17000</v>
      </c>
      <c r="AU20">
        <f t="shared" si="13"/>
        <v>17000</v>
      </c>
      <c r="AV20">
        <f t="shared" si="13"/>
        <v>22000</v>
      </c>
      <c r="AW20">
        <f t="shared" si="13"/>
        <v>20000</v>
      </c>
      <c r="AX20">
        <f t="shared" si="13"/>
        <v>12000</v>
      </c>
      <c r="AY20">
        <f t="shared" si="13"/>
        <v>0</v>
      </c>
      <c r="AZ20">
        <f t="shared" si="13"/>
        <v>22000</v>
      </c>
      <c r="BA20">
        <f t="shared" si="13"/>
        <v>33200</v>
      </c>
      <c r="BB20">
        <f t="shared" si="13"/>
        <v>28000</v>
      </c>
      <c r="BC20">
        <f t="shared" si="13"/>
        <v>20000</v>
      </c>
    </row>
    <row r="21" spans="1:55">
      <c r="A21" s="3">
        <v>43740</v>
      </c>
      <c r="B21" s="4" t="s">
        <v>37</v>
      </c>
      <c r="C21" s="4">
        <v>200</v>
      </c>
      <c r="D21" s="4"/>
      <c r="E21" s="4"/>
      <c r="F21" s="4">
        <v>200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7">
        <f t="shared" si="0"/>
        <v>16000</v>
      </c>
      <c r="W21" s="8"/>
      <c r="X21" s="18" t="s">
        <v>34</v>
      </c>
      <c r="Y21">
        <f t="shared" ref="Y21:BC21" si="14">SUMIFS($V:$V,$A:$A,Y16,$B:$B,$X$21)</f>
        <v>16500</v>
      </c>
      <c r="Z21">
        <f t="shared" si="14"/>
        <v>18000</v>
      </c>
      <c r="AA21">
        <f t="shared" si="14"/>
        <v>20000</v>
      </c>
      <c r="AB21">
        <f t="shared" si="14"/>
        <v>18000</v>
      </c>
      <c r="AC21">
        <f t="shared" si="14"/>
        <v>15000</v>
      </c>
      <c r="AD21">
        <f t="shared" si="14"/>
        <v>0</v>
      </c>
      <c r="AE21">
        <f t="shared" si="14"/>
        <v>20000</v>
      </c>
      <c r="AF21">
        <f t="shared" si="14"/>
        <v>18000</v>
      </c>
      <c r="AG21">
        <f t="shared" si="14"/>
        <v>16000</v>
      </c>
      <c r="AH21">
        <f t="shared" si="14"/>
        <v>12000</v>
      </c>
      <c r="AI21">
        <f t="shared" si="14"/>
        <v>15000</v>
      </c>
      <c r="AJ21">
        <f t="shared" si="14"/>
        <v>12000</v>
      </c>
      <c r="AK21">
        <f t="shared" si="14"/>
        <v>0</v>
      </c>
      <c r="AL21">
        <f t="shared" si="14"/>
        <v>20000</v>
      </c>
      <c r="AM21">
        <f t="shared" si="14"/>
        <v>20000</v>
      </c>
      <c r="AN21">
        <f t="shared" si="14"/>
        <v>20000</v>
      </c>
      <c r="AO21">
        <f t="shared" si="14"/>
        <v>15800</v>
      </c>
      <c r="AP21">
        <f t="shared" si="14"/>
        <v>16000</v>
      </c>
      <c r="AQ21">
        <f t="shared" si="14"/>
        <v>10680</v>
      </c>
      <c r="AR21">
        <f t="shared" si="14"/>
        <v>0</v>
      </c>
      <c r="AS21">
        <f t="shared" si="14"/>
        <v>14000</v>
      </c>
      <c r="AT21">
        <f t="shared" si="14"/>
        <v>12000</v>
      </c>
      <c r="AU21">
        <f t="shared" si="14"/>
        <v>12000</v>
      </c>
      <c r="AV21">
        <f t="shared" si="14"/>
        <v>12000</v>
      </c>
      <c r="AW21">
        <f t="shared" si="14"/>
        <v>12000</v>
      </c>
      <c r="AX21">
        <f t="shared" si="14"/>
        <v>14000</v>
      </c>
      <c r="AY21">
        <f t="shared" si="14"/>
        <v>0</v>
      </c>
      <c r="AZ21">
        <f t="shared" si="14"/>
        <v>20000</v>
      </c>
      <c r="BA21">
        <f t="shared" si="14"/>
        <v>15000</v>
      </c>
      <c r="BB21">
        <f t="shared" si="14"/>
        <v>20000</v>
      </c>
      <c r="BC21">
        <f t="shared" si="14"/>
        <v>16000</v>
      </c>
    </row>
    <row r="22" spans="1:55">
      <c r="A22" s="3">
        <v>43740</v>
      </c>
      <c r="B22" s="4" t="s">
        <v>38</v>
      </c>
      <c r="C22" s="4"/>
      <c r="D22" s="4"/>
      <c r="E22" s="4"/>
      <c r="F22" s="4">
        <v>480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7">
        <f t="shared" si="0"/>
        <v>19200</v>
      </c>
      <c r="W22" s="8"/>
      <c r="X22" s="19" t="s">
        <v>91</v>
      </c>
      <c r="Y22" s="20">
        <f t="shared" ref="Y22:BC22" si="15">SUM(Y17:Y21)</f>
        <v>100200</v>
      </c>
      <c r="Z22" s="20">
        <f t="shared" si="15"/>
        <v>100255</v>
      </c>
      <c r="AA22" s="20">
        <f t="shared" si="15"/>
        <v>93845</v>
      </c>
      <c r="AB22" s="20">
        <f t="shared" si="15"/>
        <v>85895</v>
      </c>
      <c r="AC22" s="20">
        <f t="shared" si="15"/>
        <v>88240</v>
      </c>
      <c r="AD22" s="20">
        <f t="shared" si="15"/>
        <v>0</v>
      </c>
      <c r="AE22" s="20">
        <f t="shared" si="15"/>
        <v>116725</v>
      </c>
      <c r="AF22" s="20">
        <f t="shared" si="15"/>
        <v>107880</v>
      </c>
      <c r="AG22" s="20">
        <f t="shared" si="15"/>
        <v>86170</v>
      </c>
      <c r="AH22" s="20">
        <f t="shared" si="15"/>
        <v>74010</v>
      </c>
      <c r="AI22" s="20">
        <f t="shared" si="15"/>
        <v>88275</v>
      </c>
      <c r="AJ22" s="20">
        <f t="shared" si="15"/>
        <v>76640</v>
      </c>
      <c r="AK22" s="20">
        <f t="shared" si="15"/>
        <v>0</v>
      </c>
      <c r="AL22" s="20">
        <f t="shared" si="15"/>
        <v>101680</v>
      </c>
      <c r="AM22" s="20">
        <f t="shared" si="15"/>
        <v>93295</v>
      </c>
      <c r="AN22" s="20">
        <f t="shared" si="15"/>
        <v>90705</v>
      </c>
      <c r="AO22" s="20">
        <f t="shared" si="15"/>
        <v>109465</v>
      </c>
      <c r="AP22" s="20">
        <f t="shared" si="15"/>
        <v>100905</v>
      </c>
      <c r="AQ22" s="20">
        <f t="shared" si="15"/>
        <v>67680</v>
      </c>
      <c r="AR22" s="20">
        <f t="shared" si="15"/>
        <v>0</v>
      </c>
      <c r="AS22" s="20">
        <f t="shared" si="15"/>
        <v>98700</v>
      </c>
      <c r="AT22" s="20">
        <f t="shared" si="15"/>
        <v>85195</v>
      </c>
      <c r="AU22" s="20">
        <f t="shared" si="15"/>
        <v>75245</v>
      </c>
      <c r="AV22" s="20">
        <f t="shared" si="15"/>
        <v>97355</v>
      </c>
      <c r="AW22" s="20">
        <f t="shared" si="15"/>
        <v>81020</v>
      </c>
      <c r="AX22" s="20">
        <f t="shared" si="15"/>
        <v>69985</v>
      </c>
      <c r="AY22" s="20">
        <f t="shared" si="15"/>
        <v>0</v>
      </c>
      <c r="AZ22" s="20">
        <f t="shared" si="15"/>
        <v>99390</v>
      </c>
      <c r="BA22" s="20">
        <f t="shared" si="15"/>
        <v>107575</v>
      </c>
      <c r="BB22" s="20">
        <f t="shared" si="15"/>
        <v>96055</v>
      </c>
      <c r="BC22" s="20">
        <f t="shared" si="15"/>
        <v>89175</v>
      </c>
    </row>
    <row r="23" spans="1:55">
      <c r="A23" s="3">
        <v>43740</v>
      </c>
      <c r="B23" s="4" t="s">
        <v>39</v>
      </c>
      <c r="C23" s="4">
        <v>193</v>
      </c>
      <c r="D23" s="4"/>
      <c r="E23" s="4"/>
      <c r="F23" s="4">
        <v>285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7">
        <f t="shared" si="0"/>
        <v>19120</v>
      </c>
      <c r="W23" s="8">
        <f>SUM(V19:V23)</f>
        <v>80320</v>
      </c>
      <c r="X23" s="18" t="s">
        <v>35</v>
      </c>
      <c r="Y23">
        <f>SUMIFS($V:$V,$B:$B,$B$8,$A:$A,Y16)</f>
        <v>19250</v>
      </c>
      <c r="Z23">
        <f t="shared" ref="Z23:BB23" si="16">SUMIFS($V:$V,$B:$B,$B$8,$A:$A,Z16)</f>
        <v>12000</v>
      </c>
      <c r="AA23">
        <f t="shared" si="16"/>
        <v>11240</v>
      </c>
      <c r="AB23">
        <f t="shared" si="16"/>
        <v>13320</v>
      </c>
      <c r="AC23">
        <f t="shared" si="16"/>
        <v>10000</v>
      </c>
      <c r="AD23">
        <f t="shared" si="16"/>
        <v>0</v>
      </c>
      <c r="AE23">
        <f t="shared" si="16"/>
        <v>14000</v>
      </c>
      <c r="AF23">
        <f t="shared" si="16"/>
        <v>16000</v>
      </c>
      <c r="AG23">
        <f t="shared" si="16"/>
        <v>12000</v>
      </c>
      <c r="AH23">
        <f t="shared" si="16"/>
        <v>14000</v>
      </c>
      <c r="AI23">
        <f t="shared" si="16"/>
        <v>12000</v>
      </c>
      <c r="AJ23">
        <f t="shared" si="16"/>
        <v>8000</v>
      </c>
      <c r="AK23">
        <f t="shared" si="16"/>
        <v>0</v>
      </c>
      <c r="AL23">
        <f t="shared" si="16"/>
        <v>14000</v>
      </c>
      <c r="AM23">
        <f t="shared" si="16"/>
        <v>19200</v>
      </c>
      <c r="AN23">
        <f t="shared" si="16"/>
        <v>12000</v>
      </c>
      <c r="AO23">
        <f t="shared" si="16"/>
        <v>13840</v>
      </c>
      <c r="AP23">
        <f t="shared" si="16"/>
        <v>9120</v>
      </c>
      <c r="AQ23">
        <f t="shared" si="16"/>
        <v>12000</v>
      </c>
      <c r="AR23">
        <f t="shared" si="16"/>
        <v>0</v>
      </c>
      <c r="AS23">
        <f t="shared" si="16"/>
        <v>12000</v>
      </c>
      <c r="AT23">
        <f t="shared" si="16"/>
        <v>14000</v>
      </c>
      <c r="AU23">
        <f t="shared" si="16"/>
        <v>12000</v>
      </c>
      <c r="AV23">
        <f t="shared" si="16"/>
        <v>14800</v>
      </c>
      <c r="AW23">
        <f t="shared" si="16"/>
        <v>17600</v>
      </c>
      <c r="AX23">
        <f t="shared" si="16"/>
        <v>10000</v>
      </c>
      <c r="AY23">
        <f t="shared" si="16"/>
        <v>0</v>
      </c>
      <c r="AZ23">
        <f t="shared" si="16"/>
        <v>20400</v>
      </c>
      <c r="BA23">
        <f t="shared" si="16"/>
        <v>14800</v>
      </c>
      <c r="BB23">
        <f t="shared" si="16"/>
        <v>14240</v>
      </c>
      <c r="BC23">
        <f>SUMIFS($V:$V,$B:$B,$B$8,$A:$A,BC16)</f>
        <v>13600</v>
      </c>
    </row>
    <row r="24" spans="1:55">
      <c r="A24" s="71" t="s">
        <v>1</v>
      </c>
      <c r="B24" s="71"/>
      <c r="C24" s="6">
        <f t="shared" ref="C24:V24" si="17">SUM(C14:C23)</f>
        <v>2465</v>
      </c>
      <c r="D24" s="6">
        <f t="shared" si="17"/>
        <v>0</v>
      </c>
      <c r="E24" s="6">
        <f t="shared" si="17"/>
        <v>850</v>
      </c>
      <c r="F24" s="6">
        <f t="shared" si="17"/>
        <v>965</v>
      </c>
      <c r="G24" s="6">
        <f t="shared" si="17"/>
        <v>0</v>
      </c>
      <c r="H24" s="6">
        <f t="shared" si="17"/>
        <v>0</v>
      </c>
      <c r="I24" s="6">
        <f t="shared" si="17"/>
        <v>335</v>
      </c>
      <c r="J24" s="6">
        <f t="shared" si="17"/>
        <v>0</v>
      </c>
      <c r="K24" s="6">
        <f t="shared" si="17"/>
        <v>0</v>
      </c>
      <c r="L24" s="6">
        <f t="shared" si="17"/>
        <v>0</v>
      </c>
      <c r="M24" s="6">
        <f t="shared" si="17"/>
        <v>100</v>
      </c>
      <c r="N24" s="6">
        <f t="shared" si="17"/>
        <v>0</v>
      </c>
      <c r="O24" s="6">
        <f t="shared" si="17"/>
        <v>0</v>
      </c>
      <c r="P24" s="6">
        <f t="shared" si="17"/>
        <v>0</v>
      </c>
      <c r="Q24" s="6">
        <f t="shared" si="17"/>
        <v>15</v>
      </c>
      <c r="R24" s="6">
        <f t="shared" si="17"/>
        <v>0</v>
      </c>
      <c r="S24" s="6">
        <f t="shared" si="17"/>
        <v>0</v>
      </c>
      <c r="T24" s="6">
        <f t="shared" si="17"/>
        <v>0</v>
      </c>
      <c r="U24" s="6">
        <f t="shared" si="17"/>
        <v>0</v>
      </c>
      <c r="V24" s="6">
        <f t="shared" si="17"/>
        <v>180575</v>
      </c>
      <c r="W24" s="8">
        <f>SUM(C24:U24)</f>
        <v>4730</v>
      </c>
      <c r="X24" s="18" t="s">
        <v>36</v>
      </c>
      <c r="Y24">
        <f>SUMIFS($V:$V,$B:$B,$B$9,$A:$A,Y16)</f>
        <v>18000</v>
      </c>
      <c r="Z24">
        <f t="shared" ref="Z24:BB24" si="18">SUMIFS($V:$V,$B:$B,$B$9,$A:$A,Z16)</f>
        <v>14000</v>
      </c>
      <c r="AA24">
        <f t="shared" si="18"/>
        <v>16000</v>
      </c>
      <c r="AB24">
        <f t="shared" si="18"/>
        <v>14000</v>
      </c>
      <c r="AC24">
        <f t="shared" si="18"/>
        <v>14000</v>
      </c>
      <c r="AD24">
        <f t="shared" si="18"/>
        <v>0</v>
      </c>
      <c r="AE24">
        <f t="shared" si="18"/>
        <v>18000</v>
      </c>
      <c r="AF24">
        <f t="shared" si="18"/>
        <v>16000</v>
      </c>
      <c r="AG24">
        <f t="shared" si="18"/>
        <v>14000</v>
      </c>
      <c r="AH24">
        <f t="shared" si="18"/>
        <v>8000</v>
      </c>
      <c r="AI24">
        <f t="shared" si="18"/>
        <v>24700</v>
      </c>
      <c r="AJ24">
        <f t="shared" si="18"/>
        <v>23750</v>
      </c>
      <c r="AK24">
        <f t="shared" si="18"/>
        <v>0</v>
      </c>
      <c r="AL24">
        <f t="shared" si="18"/>
        <v>12720</v>
      </c>
      <c r="AM24">
        <f t="shared" si="18"/>
        <v>19200</v>
      </c>
      <c r="AN24">
        <f t="shared" si="18"/>
        <v>17240</v>
      </c>
      <c r="AO24">
        <f t="shared" si="18"/>
        <v>14000</v>
      </c>
      <c r="AP24">
        <f t="shared" si="18"/>
        <v>18000</v>
      </c>
      <c r="AQ24">
        <f t="shared" si="18"/>
        <v>10000</v>
      </c>
      <c r="AR24">
        <f t="shared" si="18"/>
        <v>0</v>
      </c>
      <c r="AS24">
        <f t="shared" si="18"/>
        <v>12000</v>
      </c>
      <c r="AT24">
        <f t="shared" si="18"/>
        <v>16000</v>
      </c>
      <c r="AU24">
        <f t="shared" si="18"/>
        <v>12000</v>
      </c>
      <c r="AV24">
        <f t="shared" si="18"/>
        <v>14000</v>
      </c>
      <c r="AW24">
        <f t="shared" si="18"/>
        <v>12000</v>
      </c>
      <c r="AX24">
        <f t="shared" si="18"/>
        <v>14200</v>
      </c>
      <c r="AY24">
        <f t="shared" si="18"/>
        <v>0</v>
      </c>
      <c r="AZ24">
        <f t="shared" si="18"/>
        <v>16000</v>
      </c>
      <c r="BA24">
        <f t="shared" si="18"/>
        <v>32300</v>
      </c>
      <c r="BB24">
        <f t="shared" si="18"/>
        <v>12000</v>
      </c>
      <c r="BC24">
        <f>SUMIFS($V:$V,$B:$B,$B$9,$A:$A,BC16)</f>
        <v>23200</v>
      </c>
    </row>
    <row r="25" spans="1:55">
      <c r="A25" s="3">
        <v>43741</v>
      </c>
      <c r="B25" s="4" t="s">
        <v>22</v>
      </c>
      <c r="C25" s="4"/>
      <c r="D25" s="4"/>
      <c r="E25" s="4"/>
      <c r="F25" s="4"/>
      <c r="G25" s="4"/>
      <c r="H25" s="4"/>
      <c r="I25" s="4"/>
      <c r="J25" s="4"/>
      <c r="K25" s="4">
        <v>300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7">
        <f t="shared" si="0"/>
        <v>12000</v>
      </c>
      <c r="W25" s="8"/>
      <c r="X25" s="18" t="s">
        <v>37</v>
      </c>
      <c r="Y25">
        <f>SUMIFS($V:$V,$B:$B,$B$10,$A:$A,Y16)</f>
        <v>19200</v>
      </c>
      <c r="Z25">
        <f t="shared" ref="Z25:BB25" si="19">SUMIFS($V:$V,$B:$B,$B$10,$A:$A,Z16)</f>
        <v>16000</v>
      </c>
      <c r="AA25">
        <f t="shared" si="19"/>
        <v>14000</v>
      </c>
      <c r="AB25">
        <f t="shared" si="19"/>
        <v>12000</v>
      </c>
      <c r="AC25">
        <f t="shared" si="19"/>
        <v>12000</v>
      </c>
      <c r="AD25">
        <f t="shared" si="19"/>
        <v>0</v>
      </c>
      <c r="AE25">
        <f t="shared" si="19"/>
        <v>17560</v>
      </c>
      <c r="AF25">
        <f t="shared" si="19"/>
        <v>18000</v>
      </c>
      <c r="AG25">
        <f t="shared" si="19"/>
        <v>10000</v>
      </c>
      <c r="AH25">
        <f t="shared" si="19"/>
        <v>10000</v>
      </c>
      <c r="AI25">
        <f t="shared" si="19"/>
        <v>11360</v>
      </c>
      <c r="AJ25">
        <f t="shared" si="19"/>
        <v>10000</v>
      </c>
      <c r="AK25">
        <f t="shared" si="19"/>
        <v>0</v>
      </c>
      <c r="AL25">
        <f t="shared" si="19"/>
        <v>18000</v>
      </c>
      <c r="AM25">
        <f t="shared" si="19"/>
        <v>18040</v>
      </c>
      <c r="AN25">
        <f t="shared" si="19"/>
        <v>16000</v>
      </c>
      <c r="AO25">
        <f t="shared" si="19"/>
        <v>20000</v>
      </c>
      <c r="AP25">
        <f t="shared" si="19"/>
        <v>14000</v>
      </c>
      <c r="AQ25">
        <f t="shared" si="19"/>
        <v>12000</v>
      </c>
      <c r="AR25">
        <f t="shared" si="19"/>
        <v>0</v>
      </c>
      <c r="AS25">
        <f t="shared" si="19"/>
        <v>13400</v>
      </c>
      <c r="AT25">
        <f t="shared" si="19"/>
        <v>19200</v>
      </c>
      <c r="AU25">
        <f t="shared" si="19"/>
        <v>16000</v>
      </c>
      <c r="AV25">
        <f t="shared" si="19"/>
        <v>14000</v>
      </c>
      <c r="AW25">
        <f t="shared" si="19"/>
        <v>13000</v>
      </c>
      <c r="AX25">
        <f t="shared" si="19"/>
        <v>0</v>
      </c>
      <c r="AY25">
        <f t="shared" si="19"/>
        <v>0</v>
      </c>
      <c r="AZ25">
        <f t="shared" si="19"/>
        <v>0</v>
      </c>
      <c r="BA25">
        <f t="shared" si="19"/>
        <v>0</v>
      </c>
      <c r="BB25">
        <f t="shared" si="19"/>
        <v>12000</v>
      </c>
      <c r="BC25">
        <f>SUMIFS($V:$V,$B:$B,$B$10,$A:$A,BC16)</f>
        <v>15200</v>
      </c>
    </row>
    <row r="26" spans="1:55">
      <c r="A26" s="3">
        <v>43741</v>
      </c>
      <c r="B26" s="4" t="s">
        <v>24</v>
      </c>
      <c r="C26" s="4"/>
      <c r="D26" s="4"/>
      <c r="E26" s="4"/>
      <c r="F26" s="4"/>
      <c r="G26" s="4"/>
      <c r="H26" s="4"/>
      <c r="I26" s="4">
        <v>377</v>
      </c>
      <c r="J26" s="4"/>
      <c r="K26" s="4"/>
      <c r="L26" s="4"/>
      <c r="M26" s="4"/>
      <c r="N26" s="4"/>
      <c r="O26" s="4"/>
      <c r="P26" s="4">
        <v>200</v>
      </c>
      <c r="Q26" s="4"/>
      <c r="R26" s="4"/>
      <c r="S26" s="4"/>
      <c r="T26" s="4"/>
      <c r="U26" s="4"/>
      <c r="V26" s="7">
        <f t="shared" si="0"/>
        <v>14425</v>
      </c>
      <c r="W26" s="8"/>
      <c r="X26" s="18" t="s">
        <v>38</v>
      </c>
      <c r="Y26">
        <f>SUMIFS($V:$V,$B:$B,$B$11,$A:$A,Y16)</f>
        <v>12800</v>
      </c>
      <c r="Z26">
        <f t="shared" ref="Z26:BB26" si="20">SUMIFS($V:$V,$B:$B,$B$11,$A:$A,Z16)</f>
        <v>19200</v>
      </c>
      <c r="AA26">
        <f t="shared" si="20"/>
        <v>10000</v>
      </c>
      <c r="AB26">
        <f t="shared" si="20"/>
        <v>16000</v>
      </c>
      <c r="AC26">
        <f t="shared" si="20"/>
        <v>12000</v>
      </c>
      <c r="AD26">
        <f t="shared" si="20"/>
        <v>0</v>
      </c>
      <c r="AE26">
        <f t="shared" si="20"/>
        <v>12960</v>
      </c>
      <c r="AF26">
        <f t="shared" si="20"/>
        <v>18000</v>
      </c>
      <c r="AG26">
        <f t="shared" si="20"/>
        <v>18000</v>
      </c>
      <c r="AH26">
        <f t="shared" si="20"/>
        <v>8000</v>
      </c>
      <c r="AI26">
        <f t="shared" si="20"/>
        <v>14000</v>
      </c>
      <c r="AJ26">
        <f t="shared" si="20"/>
        <v>6000</v>
      </c>
      <c r="AK26">
        <f t="shared" si="20"/>
        <v>0</v>
      </c>
      <c r="AL26">
        <f t="shared" si="20"/>
        <v>12000</v>
      </c>
      <c r="AM26">
        <f t="shared" si="20"/>
        <v>14000</v>
      </c>
      <c r="AN26">
        <f t="shared" si="20"/>
        <v>14000</v>
      </c>
      <c r="AO26">
        <f t="shared" si="20"/>
        <v>18000</v>
      </c>
      <c r="AP26">
        <f t="shared" si="20"/>
        <v>12000</v>
      </c>
      <c r="AQ26">
        <f t="shared" si="20"/>
        <v>8000</v>
      </c>
      <c r="AR26">
        <f t="shared" si="20"/>
        <v>0</v>
      </c>
      <c r="AS26">
        <f t="shared" si="20"/>
        <v>12000</v>
      </c>
      <c r="AT26">
        <f t="shared" si="20"/>
        <v>14000</v>
      </c>
      <c r="AU26">
        <f t="shared" si="20"/>
        <v>16000</v>
      </c>
      <c r="AV26">
        <f t="shared" si="20"/>
        <v>19200</v>
      </c>
      <c r="AW26">
        <f t="shared" si="20"/>
        <v>14000</v>
      </c>
      <c r="AX26">
        <f t="shared" si="20"/>
        <v>12000</v>
      </c>
      <c r="AY26">
        <f t="shared" si="20"/>
        <v>0</v>
      </c>
      <c r="AZ26">
        <f t="shared" si="20"/>
        <v>16800</v>
      </c>
      <c r="BA26">
        <f t="shared" si="20"/>
        <v>19200</v>
      </c>
      <c r="BB26">
        <f t="shared" si="20"/>
        <v>15000</v>
      </c>
      <c r="BC26">
        <f>SUMIFS($V:$V,$B:$B,$B$11,$A:$A,BC16)</f>
        <v>19000</v>
      </c>
    </row>
    <row r="27" spans="1:55">
      <c r="A27" s="3">
        <v>43741</v>
      </c>
      <c r="B27" s="4" t="s">
        <v>32</v>
      </c>
      <c r="C27" s="4">
        <v>373</v>
      </c>
      <c r="D27" s="4"/>
      <c r="E27" s="4"/>
      <c r="F27" s="4"/>
      <c r="G27" s="4"/>
      <c r="H27" s="4"/>
      <c r="I27" s="4">
        <v>20</v>
      </c>
      <c r="J27" s="4"/>
      <c r="K27" s="4"/>
      <c r="L27" s="4"/>
      <c r="M27" s="4"/>
      <c r="N27" s="4"/>
      <c r="O27" s="4"/>
      <c r="P27" s="4"/>
      <c r="Q27" s="4">
        <v>10</v>
      </c>
      <c r="R27" s="4"/>
      <c r="S27" s="4"/>
      <c r="T27" s="4"/>
      <c r="U27" s="4"/>
      <c r="V27" s="7">
        <f t="shared" si="0"/>
        <v>25420</v>
      </c>
      <c r="W27" s="8">
        <f>SUM(V25:V27)</f>
        <v>51845</v>
      </c>
      <c r="X27" s="18" t="s">
        <v>39</v>
      </c>
      <c r="Y27">
        <f>SUMIFS($V:$V,$B:$B,$B$12,$A:$A,Y16)</f>
        <v>16000</v>
      </c>
      <c r="Z27">
        <f t="shared" ref="Z27:BB27" si="21">SUMIFS($V:$V,$B:$B,$B$12,$A:$A,Z16)</f>
        <v>19120</v>
      </c>
      <c r="AA27">
        <f t="shared" si="21"/>
        <v>12000</v>
      </c>
      <c r="AB27">
        <f t="shared" si="21"/>
        <v>0</v>
      </c>
      <c r="AC27">
        <f t="shared" si="21"/>
        <v>0</v>
      </c>
      <c r="AD27">
        <f t="shared" si="21"/>
        <v>0</v>
      </c>
      <c r="AE27">
        <f t="shared" si="21"/>
        <v>15300</v>
      </c>
      <c r="AF27">
        <f t="shared" si="21"/>
        <v>14000</v>
      </c>
      <c r="AG27">
        <f t="shared" si="21"/>
        <v>16000</v>
      </c>
      <c r="AH27">
        <f t="shared" si="21"/>
        <v>7080</v>
      </c>
      <c r="AI27">
        <f t="shared" si="21"/>
        <v>16720</v>
      </c>
      <c r="AJ27">
        <f t="shared" si="21"/>
        <v>5000</v>
      </c>
      <c r="AK27">
        <f t="shared" si="21"/>
        <v>0</v>
      </c>
      <c r="AL27">
        <f t="shared" si="21"/>
        <v>12000</v>
      </c>
      <c r="AM27">
        <f t="shared" si="21"/>
        <v>16000</v>
      </c>
      <c r="AN27">
        <f t="shared" si="21"/>
        <v>18480</v>
      </c>
      <c r="AO27">
        <f t="shared" si="21"/>
        <v>12000</v>
      </c>
      <c r="AP27">
        <f t="shared" si="21"/>
        <v>23300</v>
      </c>
      <c r="AQ27">
        <f t="shared" si="21"/>
        <v>8000</v>
      </c>
      <c r="AR27">
        <f t="shared" si="21"/>
        <v>0</v>
      </c>
      <c r="AS27">
        <f t="shared" si="21"/>
        <v>12000</v>
      </c>
      <c r="AT27">
        <f t="shared" si="21"/>
        <v>13160</v>
      </c>
      <c r="AU27">
        <f t="shared" si="21"/>
        <v>15520</v>
      </c>
      <c r="AV27">
        <f t="shared" si="21"/>
        <v>18000</v>
      </c>
      <c r="AW27">
        <f t="shared" si="21"/>
        <v>15000</v>
      </c>
      <c r="AX27">
        <f t="shared" si="21"/>
        <v>9750</v>
      </c>
      <c r="AY27">
        <f t="shared" si="21"/>
        <v>0</v>
      </c>
      <c r="AZ27">
        <f t="shared" si="21"/>
        <v>20450</v>
      </c>
      <c r="BA27">
        <f t="shared" si="21"/>
        <v>16000</v>
      </c>
      <c r="BB27">
        <f t="shared" si="21"/>
        <v>11240</v>
      </c>
      <c r="BC27">
        <f>SUMIFS($V:$V,$B:$B,$B$12,$A:$A,BC16)</f>
        <v>16000</v>
      </c>
    </row>
    <row r="28" spans="1:55">
      <c r="A28" s="3">
        <v>43741</v>
      </c>
      <c r="B28" s="4" t="s">
        <v>33</v>
      </c>
      <c r="C28" s="4">
        <v>550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7">
        <f t="shared" si="0"/>
        <v>22000</v>
      </c>
      <c r="W28" s="8"/>
      <c r="X28" s="19" t="s">
        <v>92</v>
      </c>
      <c r="Y28" s="20">
        <f t="shared" ref="Y28:BC28" si="22">SUM(Y23:Y27)</f>
        <v>85250</v>
      </c>
      <c r="Z28" s="20">
        <f t="shared" si="22"/>
        <v>80320</v>
      </c>
      <c r="AA28" s="20">
        <f t="shared" si="22"/>
        <v>63240</v>
      </c>
      <c r="AB28" s="20">
        <f t="shared" si="22"/>
        <v>55320</v>
      </c>
      <c r="AC28" s="20">
        <f t="shared" si="22"/>
        <v>48000</v>
      </c>
      <c r="AD28" s="20">
        <f t="shared" si="22"/>
        <v>0</v>
      </c>
      <c r="AE28" s="20">
        <f t="shared" si="22"/>
        <v>77820</v>
      </c>
      <c r="AF28" s="20">
        <f t="shared" si="22"/>
        <v>82000</v>
      </c>
      <c r="AG28" s="20">
        <f t="shared" si="22"/>
        <v>70000</v>
      </c>
      <c r="AH28" s="20">
        <f t="shared" si="22"/>
        <v>47080</v>
      </c>
      <c r="AI28" s="20">
        <f t="shared" si="22"/>
        <v>78780</v>
      </c>
      <c r="AJ28" s="20">
        <f t="shared" si="22"/>
        <v>52750</v>
      </c>
      <c r="AK28" s="20">
        <f t="shared" si="22"/>
        <v>0</v>
      </c>
      <c r="AL28" s="20">
        <f t="shared" si="22"/>
        <v>68720</v>
      </c>
      <c r="AM28" s="20">
        <f t="shared" si="22"/>
        <v>86440</v>
      </c>
      <c r="AN28" s="20">
        <f t="shared" si="22"/>
        <v>77720</v>
      </c>
      <c r="AO28" s="20">
        <f t="shared" si="22"/>
        <v>77840</v>
      </c>
      <c r="AP28" s="20">
        <f t="shared" si="22"/>
        <v>76420</v>
      </c>
      <c r="AQ28" s="20">
        <f t="shared" si="22"/>
        <v>50000</v>
      </c>
      <c r="AR28" s="20">
        <f t="shared" si="22"/>
        <v>0</v>
      </c>
      <c r="AS28" s="20">
        <f t="shared" si="22"/>
        <v>61400</v>
      </c>
      <c r="AT28" s="20">
        <f t="shared" si="22"/>
        <v>76360</v>
      </c>
      <c r="AU28" s="20">
        <f t="shared" si="22"/>
        <v>71520</v>
      </c>
      <c r="AV28" s="20">
        <f t="shared" si="22"/>
        <v>80000</v>
      </c>
      <c r="AW28" s="20">
        <f t="shared" si="22"/>
        <v>71600</v>
      </c>
      <c r="AX28" s="20">
        <f t="shared" si="22"/>
        <v>45950</v>
      </c>
      <c r="AY28" s="20">
        <f t="shared" si="22"/>
        <v>0</v>
      </c>
      <c r="AZ28" s="20">
        <f t="shared" si="22"/>
        <v>73650</v>
      </c>
      <c r="BA28" s="20">
        <f t="shared" si="22"/>
        <v>82300</v>
      </c>
      <c r="BB28" s="20">
        <f t="shared" si="22"/>
        <v>64480</v>
      </c>
      <c r="BC28" s="20">
        <f t="shared" si="22"/>
        <v>87000</v>
      </c>
    </row>
    <row r="29" spans="1:55">
      <c r="A29" s="3">
        <v>43741</v>
      </c>
      <c r="B29" s="4" t="s">
        <v>34</v>
      </c>
      <c r="C29" s="4">
        <v>500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7">
        <f t="shared" si="0"/>
        <v>20000</v>
      </c>
      <c r="W29" s="8">
        <f>SUM(V28:V29)</f>
        <v>42000</v>
      </c>
    </row>
    <row r="30" spans="1:55">
      <c r="A30" s="3">
        <v>43741</v>
      </c>
      <c r="B30" s="4" t="s">
        <v>35</v>
      </c>
      <c r="C30" s="4">
        <v>281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7">
        <f t="shared" si="0"/>
        <v>11240</v>
      </c>
      <c r="W30" s="8"/>
      <c r="X30" t="s">
        <v>93</v>
      </c>
      <c r="Y30">
        <f t="shared" ref="Y30:AN30" si="23">Y22/1000</f>
        <v>100.2</v>
      </c>
      <c r="Z30">
        <f t="shared" si="23"/>
        <v>100.255</v>
      </c>
      <c r="AA30">
        <f t="shared" si="23"/>
        <v>93.844999999999999</v>
      </c>
      <c r="AB30">
        <f t="shared" si="23"/>
        <v>85.894999999999996</v>
      </c>
      <c r="AC30">
        <f t="shared" si="23"/>
        <v>88.24</v>
      </c>
      <c r="AD30">
        <f t="shared" si="23"/>
        <v>0</v>
      </c>
      <c r="AE30">
        <f t="shared" si="23"/>
        <v>116.72499999999999</v>
      </c>
      <c r="AF30">
        <f t="shared" si="23"/>
        <v>107.88</v>
      </c>
      <c r="AG30">
        <f t="shared" si="23"/>
        <v>86.17</v>
      </c>
      <c r="AH30">
        <f t="shared" si="23"/>
        <v>74.010000000000005</v>
      </c>
      <c r="AI30">
        <f t="shared" si="23"/>
        <v>88.275000000000006</v>
      </c>
      <c r="AJ30">
        <f t="shared" si="23"/>
        <v>76.64</v>
      </c>
      <c r="AK30">
        <f t="shared" si="23"/>
        <v>0</v>
      </c>
      <c r="AL30">
        <f t="shared" si="23"/>
        <v>101.68</v>
      </c>
      <c r="AM30">
        <f t="shared" si="23"/>
        <v>93.295000000000002</v>
      </c>
      <c r="AN30">
        <f t="shared" si="23"/>
        <v>90.704999999999998</v>
      </c>
      <c r="AO30">
        <f t="shared" ref="AO30:BC30" si="24">AO22/1000</f>
        <v>109.465</v>
      </c>
      <c r="AP30">
        <f t="shared" si="24"/>
        <v>100.905</v>
      </c>
      <c r="AQ30">
        <f t="shared" si="24"/>
        <v>67.680000000000007</v>
      </c>
      <c r="AR30">
        <f t="shared" si="24"/>
        <v>0</v>
      </c>
      <c r="AS30">
        <f t="shared" si="24"/>
        <v>98.7</v>
      </c>
      <c r="AT30">
        <f t="shared" si="24"/>
        <v>85.194999999999993</v>
      </c>
      <c r="AU30">
        <f t="shared" si="24"/>
        <v>75.245000000000005</v>
      </c>
      <c r="AV30">
        <f t="shared" si="24"/>
        <v>97.355000000000004</v>
      </c>
      <c r="AW30">
        <f t="shared" si="24"/>
        <v>81.02</v>
      </c>
      <c r="AX30">
        <f t="shared" si="24"/>
        <v>69.984999999999999</v>
      </c>
      <c r="AY30">
        <f t="shared" si="24"/>
        <v>0</v>
      </c>
      <c r="AZ30">
        <f t="shared" si="24"/>
        <v>99.39</v>
      </c>
      <c r="BA30">
        <f t="shared" si="24"/>
        <v>107.575</v>
      </c>
      <c r="BB30">
        <f t="shared" si="24"/>
        <v>96.055000000000007</v>
      </c>
      <c r="BC30">
        <f t="shared" si="24"/>
        <v>89.174999999999997</v>
      </c>
    </row>
    <row r="31" spans="1:55">
      <c r="A31" s="3">
        <v>43741</v>
      </c>
      <c r="B31" s="4" t="s">
        <v>36</v>
      </c>
      <c r="C31" s="4"/>
      <c r="D31" s="4"/>
      <c r="E31" s="4"/>
      <c r="F31" s="4">
        <v>300</v>
      </c>
      <c r="G31" s="4">
        <v>80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7">
        <f t="shared" si="0"/>
        <v>16000</v>
      </c>
      <c r="W31" s="8"/>
      <c r="X31" t="s">
        <v>94</v>
      </c>
      <c r="Y31">
        <f>Y28/1000</f>
        <v>85.25</v>
      </c>
      <c r="Z31">
        <f t="shared" ref="Z31:AM31" si="25">Z28/1000</f>
        <v>80.319999999999993</v>
      </c>
      <c r="AA31">
        <f t="shared" si="25"/>
        <v>63.24</v>
      </c>
      <c r="AB31">
        <f t="shared" si="25"/>
        <v>55.32</v>
      </c>
      <c r="AC31">
        <f t="shared" si="25"/>
        <v>48</v>
      </c>
      <c r="AD31">
        <f t="shared" si="25"/>
        <v>0</v>
      </c>
      <c r="AE31">
        <f t="shared" si="25"/>
        <v>77.819999999999993</v>
      </c>
      <c r="AF31">
        <f t="shared" si="25"/>
        <v>82</v>
      </c>
      <c r="AG31">
        <f t="shared" si="25"/>
        <v>70</v>
      </c>
      <c r="AH31">
        <f t="shared" si="25"/>
        <v>47.08</v>
      </c>
      <c r="AI31">
        <f t="shared" si="25"/>
        <v>78.78</v>
      </c>
      <c r="AJ31">
        <f t="shared" si="25"/>
        <v>52.75</v>
      </c>
      <c r="AK31">
        <f t="shared" si="25"/>
        <v>0</v>
      </c>
      <c r="AL31">
        <f t="shared" si="25"/>
        <v>68.72</v>
      </c>
      <c r="AM31">
        <f t="shared" si="25"/>
        <v>86.44</v>
      </c>
      <c r="AN31">
        <f t="shared" ref="AN31:BC31" si="26">AN28/1000</f>
        <v>77.72</v>
      </c>
      <c r="AO31">
        <f t="shared" si="26"/>
        <v>77.84</v>
      </c>
      <c r="AP31">
        <f t="shared" si="26"/>
        <v>76.42</v>
      </c>
      <c r="AQ31">
        <f t="shared" si="26"/>
        <v>50</v>
      </c>
      <c r="AR31">
        <f t="shared" si="26"/>
        <v>0</v>
      </c>
      <c r="AS31">
        <f t="shared" si="26"/>
        <v>61.4</v>
      </c>
      <c r="AT31">
        <f t="shared" si="26"/>
        <v>76.36</v>
      </c>
      <c r="AU31">
        <f t="shared" si="26"/>
        <v>71.52</v>
      </c>
      <c r="AV31">
        <f t="shared" si="26"/>
        <v>80</v>
      </c>
      <c r="AW31">
        <f t="shared" si="26"/>
        <v>71.599999999999994</v>
      </c>
      <c r="AX31">
        <f t="shared" si="26"/>
        <v>45.95</v>
      </c>
      <c r="AY31">
        <f t="shared" si="26"/>
        <v>0</v>
      </c>
      <c r="AZ31">
        <f t="shared" si="26"/>
        <v>73.650000000000006</v>
      </c>
      <c r="BA31">
        <f t="shared" si="26"/>
        <v>82.3</v>
      </c>
      <c r="BB31">
        <f t="shared" si="26"/>
        <v>64.48</v>
      </c>
      <c r="BC31">
        <f t="shared" si="26"/>
        <v>87</v>
      </c>
    </row>
    <row r="32" spans="1:55">
      <c r="A32" s="3">
        <v>43741</v>
      </c>
      <c r="B32" s="4" t="s">
        <v>37</v>
      </c>
      <c r="C32" s="4"/>
      <c r="D32" s="4"/>
      <c r="E32" s="4"/>
      <c r="F32" s="4">
        <v>350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7">
        <f t="shared" si="0"/>
        <v>14000</v>
      </c>
      <c r="W32" s="8"/>
      <c r="X32" t="s">
        <v>95</v>
      </c>
      <c r="Y32">
        <f t="shared" ref="Y32:AM32" si="27">Y30+Y31</f>
        <v>185.45</v>
      </c>
      <c r="Z32">
        <f t="shared" si="27"/>
        <v>180.57499999999999</v>
      </c>
      <c r="AA32">
        <f t="shared" si="27"/>
        <v>157.08500000000001</v>
      </c>
      <c r="AB32">
        <f t="shared" si="27"/>
        <v>141.215</v>
      </c>
      <c r="AC32">
        <f t="shared" si="27"/>
        <v>136.24</v>
      </c>
      <c r="AD32">
        <f t="shared" si="27"/>
        <v>0</v>
      </c>
      <c r="AE32">
        <f t="shared" si="27"/>
        <v>194.54499999999999</v>
      </c>
      <c r="AF32">
        <f t="shared" si="27"/>
        <v>189.88</v>
      </c>
      <c r="AG32">
        <f t="shared" si="27"/>
        <v>156.17000000000002</v>
      </c>
      <c r="AH32">
        <f t="shared" si="27"/>
        <v>121.09</v>
      </c>
      <c r="AI32">
        <f t="shared" si="27"/>
        <v>167.05500000000001</v>
      </c>
      <c r="AJ32">
        <f t="shared" si="27"/>
        <v>129.38999999999999</v>
      </c>
      <c r="AK32">
        <f t="shared" si="27"/>
        <v>0</v>
      </c>
      <c r="AL32">
        <f t="shared" si="27"/>
        <v>170.4</v>
      </c>
      <c r="AM32">
        <f t="shared" si="27"/>
        <v>179.73500000000001</v>
      </c>
      <c r="AN32">
        <f t="shared" ref="AN32:BC32" si="28">AN30+AN31</f>
        <v>168.42500000000001</v>
      </c>
      <c r="AO32">
        <f t="shared" si="28"/>
        <v>187.30500000000001</v>
      </c>
      <c r="AP32">
        <f t="shared" si="28"/>
        <v>177.32499999999999</v>
      </c>
      <c r="AQ32">
        <f t="shared" si="28"/>
        <v>117.68</v>
      </c>
      <c r="AR32">
        <f t="shared" si="28"/>
        <v>0</v>
      </c>
      <c r="AS32">
        <f t="shared" si="28"/>
        <v>160.1</v>
      </c>
      <c r="AT32">
        <f t="shared" si="28"/>
        <v>161.55500000000001</v>
      </c>
      <c r="AU32">
        <f t="shared" si="28"/>
        <v>146.76499999999999</v>
      </c>
      <c r="AV32">
        <f t="shared" si="28"/>
        <v>177.35500000000002</v>
      </c>
      <c r="AW32">
        <f t="shared" si="28"/>
        <v>152.62</v>
      </c>
      <c r="AX32">
        <f t="shared" si="28"/>
        <v>115.935</v>
      </c>
      <c r="AY32">
        <f t="shared" si="28"/>
        <v>0</v>
      </c>
      <c r="AZ32">
        <f t="shared" si="28"/>
        <v>173.04000000000002</v>
      </c>
      <c r="BA32">
        <f t="shared" si="28"/>
        <v>189.875</v>
      </c>
      <c r="BB32">
        <f t="shared" si="28"/>
        <v>160.53500000000003</v>
      </c>
      <c r="BC32">
        <f t="shared" si="28"/>
        <v>176.17500000000001</v>
      </c>
    </row>
    <row r="33" spans="1:23">
      <c r="A33" s="3">
        <v>43741</v>
      </c>
      <c r="B33" s="4" t="s">
        <v>38</v>
      </c>
      <c r="C33" s="4"/>
      <c r="D33" s="4"/>
      <c r="E33" s="4"/>
      <c r="F33" s="4">
        <v>250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7">
        <f t="shared" si="0"/>
        <v>10000</v>
      </c>
      <c r="W33" s="8"/>
    </row>
    <row r="34" spans="1:23">
      <c r="A34" s="3">
        <v>43741</v>
      </c>
      <c r="B34" s="4" t="s">
        <v>39</v>
      </c>
      <c r="C34" s="4"/>
      <c r="D34" s="4"/>
      <c r="E34" s="4"/>
      <c r="F34" s="4">
        <v>300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7">
        <f t="shared" si="0"/>
        <v>12000</v>
      </c>
      <c r="W34" s="8">
        <f>SUM(V30:V34)</f>
        <v>63240</v>
      </c>
    </row>
    <row r="35" spans="1:23">
      <c r="A35" s="71" t="s">
        <v>1</v>
      </c>
      <c r="B35" s="71"/>
      <c r="C35" s="6">
        <f t="shared" ref="C35:V35" si="29">SUM(C25:C34)</f>
        <v>1704</v>
      </c>
      <c r="D35" s="6">
        <f t="shared" si="29"/>
        <v>0</v>
      </c>
      <c r="E35" s="6">
        <f t="shared" si="29"/>
        <v>0</v>
      </c>
      <c r="F35" s="6">
        <f t="shared" si="29"/>
        <v>1200</v>
      </c>
      <c r="G35" s="6">
        <f t="shared" si="29"/>
        <v>80</v>
      </c>
      <c r="H35" s="6">
        <f t="shared" si="29"/>
        <v>0</v>
      </c>
      <c r="I35" s="6">
        <f t="shared" si="29"/>
        <v>397</v>
      </c>
      <c r="J35" s="6">
        <f t="shared" si="29"/>
        <v>0</v>
      </c>
      <c r="K35" s="6">
        <f t="shared" si="29"/>
        <v>300</v>
      </c>
      <c r="L35" s="6">
        <f t="shared" si="29"/>
        <v>0</v>
      </c>
      <c r="M35" s="6">
        <f t="shared" si="29"/>
        <v>0</v>
      </c>
      <c r="N35" s="6">
        <f t="shared" si="29"/>
        <v>0</v>
      </c>
      <c r="O35" s="6">
        <f t="shared" si="29"/>
        <v>0</v>
      </c>
      <c r="P35" s="6">
        <f t="shared" si="29"/>
        <v>200</v>
      </c>
      <c r="Q35" s="6">
        <f t="shared" si="29"/>
        <v>10</v>
      </c>
      <c r="R35" s="6">
        <f t="shared" si="29"/>
        <v>0</v>
      </c>
      <c r="S35" s="6">
        <f t="shared" si="29"/>
        <v>0</v>
      </c>
      <c r="T35" s="6">
        <f t="shared" si="29"/>
        <v>0</v>
      </c>
      <c r="U35" s="6">
        <f t="shared" si="29"/>
        <v>0</v>
      </c>
      <c r="V35" s="6">
        <f t="shared" si="29"/>
        <v>157085</v>
      </c>
      <c r="W35" s="8">
        <f>SUM(C35:U35)</f>
        <v>3891</v>
      </c>
    </row>
    <row r="36" spans="1:23">
      <c r="A36" s="3">
        <v>43742</v>
      </c>
      <c r="B36" s="4" t="s">
        <v>22</v>
      </c>
      <c r="C36" s="4"/>
      <c r="D36" s="4"/>
      <c r="E36" s="4"/>
      <c r="F36" s="4"/>
      <c r="G36" s="4"/>
      <c r="H36" s="4"/>
      <c r="I36" s="4">
        <v>5</v>
      </c>
      <c r="J36" s="4"/>
      <c r="K36" s="4">
        <v>350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7">
        <f t="shared" si="0"/>
        <v>14125</v>
      </c>
      <c r="W36" s="8"/>
    </row>
    <row r="37" spans="1:23">
      <c r="A37" s="3">
        <v>43742</v>
      </c>
      <c r="B37" s="4" t="s">
        <v>24</v>
      </c>
      <c r="C37" s="4"/>
      <c r="D37" s="4"/>
      <c r="E37" s="4"/>
      <c r="F37" s="4"/>
      <c r="G37" s="4"/>
      <c r="H37" s="4"/>
      <c r="I37" s="4">
        <v>525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7">
        <f t="shared" si="0"/>
        <v>13125</v>
      </c>
      <c r="W37" s="8"/>
    </row>
    <row r="38" spans="1:23">
      <c r="A38" s="3">
        <v>43742</v>
      </c>
      <c r="B38" s="4" t="s">
        <v>32</v>
      </c>
      <c r="C38" s="4"/>
      <c r="D38" s="4"/>
      <c r="E38" s="4"/>
      <c r="F38" s="4"/>
      <c r="G38" s="4"/>
      <c r="H38" s="4"/>
      <c r="I38" s="4">
        <v>15</v>
      </c>
      <c r="J38" s="4"/>
      <c r="K38" s="4"/>
      <c r="L38" s="4"/>
      <c r="M38" s="4">
        <v>179</v>
      </c>
      <c r="N38" s="4">
        <v>200</v>
      </c>
      <c r="O38" s="4"/>
      <c r="P38" s="4"/>
      <c r="Q38" s="4">
        <v>10</v>
      </c>
      <c r="R38" s="4"/>
      <c r="S38" s="4"/>
      <c r="T38" s="4"/>
      <c r="U38" s="4"/>
      <c r="V38" s="7">
        <f t="shared" si="0"/>
        <v>21745</v>
      </c>
      <c r="W38" s="8">
        <f>SUM(V36:V38)</f>
        <v>48995</v>
      </c>
    </row>
    <row r="39" spans="1:23">
      <c r="A39" s="3">
        <v>43742</v>
      </c>
      <c r="B39" s="4" t="s">
        <v>33</v>
      </c>
      <c r="C39" s="4">
        <v>400</v>
      </c>
      <c r="D39" s="4">
        <v>116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7">
        <f t="shared" si="0"/>
        <v>18900</v>
      </c>
      <c r="W39" s="8"/>
    </row>
    <row r="40" spans="1:23">
      <c r="A40" s="3">
        <v>43742</v>
      </c>
      <c r="B40" s="4" t="s">
        <v>34</v>
      </c>
      <c r="C40" s="4">
        <v>450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7">
        <f t="shared" si="0"/>
        <v>18000</v>
      </c>
      <c r="W40" s="8">
        <f>SUM(V39:V40)</f>
        <v>36900</v>
      </c>
    </row>
    <row r="41" spans="1:23">
      <c r="A41" s="3">
        <v>43742</v>
      </c>
      <c r="B41" s="4" t="s">
        <v>35</v>
      </c>
      <c r="C41" s="4">
        <v>333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7">
        <f t="shared" si="0"/>
        <v>13320</v>
      </c>
      <c r="W41" s="8"/>
    </row>
    <row r="42" spans="1:23">
      <c r="A42" s="3">
        <v>43742</v>
      </c>
      <c r="B42" s="4" t="s">
        <v>36</v>
      </c>
      <c r="C42" s="4"/>
      <c r="D42" s="4"/>
      <c r="E42" s="4"/>
      <c r="F42" s="4">
        <v>350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7">
        <f t="shared" si="0"/>
        <v>14000</v>
      </c>
      <c r="W42" s="8"/>
    </row>
    <row r="43" spans="1:23">
      <c r="A43" s="3">
        <v>43742</v>
      </c>
      <c r="B43" s="4" t="s">
        <v>37</v>
      </c>
      <c r="C43" s="4"/>
      <c r="D43" s="4"/>
      <c r="E43" s="4"/>
      <c r="F43" s="4">
        <v>300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7">
        <f t="shared" si="0"/>
        <v>12000</v>
      </c>
      <c r="W43" s="8"/>
    </row>
    <row r="44" spans="1:23">
      <c r="A44" s="3">
        <v>43742</v>
      </c>
      <c r="B44" s="4" t="s">
        <v>38</v>
      </c>
      <c r="C44" s="4"/>
      <c r="D44" s="4"/>
      <c r="E44" s="4"/>
      <c r="F44" s="4">
        <v>400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7">
        <f t="shared" si="0"/>
        <v>16000</v>
      </c>
      <c r="W44" s="8"/>
    </row>
    <row r="45" spans="1:23">
      <c r="A45" s="3">
        <v>43742</v>
      </c>
      <c r="B45" s="4" t="s">
        <v>39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7">
        <f t="shared" si="0"/>
        <v>0</v>
      </c>
      <c r="W45" s="8">
        <f>SUM(V41:V45)</f>
        <v>55320</v>
      </c>
    </row>
    <row r="46" spans="1:23">
      <c r="A46" s="71" t="s">
        <v>1</v>
      </c>
      <c r="B46" s="71"/>
      <c r="C46" s="6">
        <f t="shared" ref="C46:V46" si="30">SUM(C36:C45)</f>
        <v>1183</v>
      </c>
      <c r="D46" s="6">
        <f t="shared" si="30"/>
        <v>116</v>
      </c>
      <c r="E46" s="6">
        <f t="shared" si="30"/>
        <v>0</v>
      </c>
      <c r="F46" s="6">
        <f t="shared" si="30"/>
        <v>1050</v>
      </c>
      <c r="G46" s="6">
        <f t="shared" si="30"/>
        <v>0</v>
      </c>
      <c r="H46" s="6">
        <f t="shared" si="30"/>
        <v>0</v>
      </c>
      <c r="I46" s="6">
        <f t="shared" si="30"/>
        <v>545</v>
      </c>
      <c r="J46" s="6">
        <f t="shared" si="30"/>
        <v>0</v>
      </c>
      <c r="K46" s="6">
        <f t="shared" si="30"/>
        <v>350</v>
      </c>
      <c r="L46" s="6">
        <f t="shared" si="30"/>
        <v>0</v>
      </c>
      <c r="M46" s="6">
        <f t="shared" si="30"/>
        <v>179</v>
      </c>
      <c r="N46" s="6">
        <f t="shared" si="30"/>
        <v>200</v>
      </c>
      <c r="O46" s="6">
        <f t="shared" si="30"/>
        <v>0</v>
      </c>
      <c r="P46" s="6">
        <f t="shared" si="30"/>
        <v>0</v>
      </c>
      <c r="Q46" s="6">
        <f t="shared" si="30"/>
        <v>10</v>
      </c>
      <c r="R46" s="6">
        <f t="shared" si="30"/>
        <v>0</v>
      </c>
      <c r="S46" s="6">
        <f t="shared" si="30"/>
        <v>0</v>
      </c>
      <c r="T46" s="6">
        <f t="shared" si="30"/>
        <v>0</v>
      </c>
      <c r="U46" s="6">
        <f t="shared" si="30"/>
        <v>0</v>
      </c>
      <c r="V46" s="6">
        <f t="shared" si="30"/>
        <v>141215</v>
      </c>
      <c r="W46" s="8">
        <f>SUM(C46:U46)</f>
        <v>3633</v>
      </c>
    </row>
    <row r="47" spans="1:23">
      <c r="A47" s="3">
        <v>43743</v>
      </c>
      <c r="B47" s="4" t="s">
        <v>22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>
        <v>20</v>
      </c>
      <c r="S47" s="4"/>
      <c r="T47" s="4"/>
      <c r="U47" s="4"/>
      <c r="V47" s="7">
        <f t="shared" si="0"/>
        <v>20000</v>
      </c>
      <c r="W47" s="8"/>
    </row>
    <row r="48" spans="1:23">
      <c r="A48" s="3">
        <v>43743</v>
      </c>
      <c r="B48" s="4" t="s">
        <v>24</v>
      </c>
      <c r="C48" s="4"/>
      <c r="D48" s="4"/>
      <c r="E48" s="4"/>
      <c r="F48" s="4"/>
      <c r="G48" s="4"/>
      <c r="H48" s="4"/>
      <c r="I48" s="4">
        <v>50</v>
      </c>
      <c r="J48" s="4"/>
      <c r="K48" s="4"/>
      <c r="L48" s="4"/>
      <c r="M48" s="4"/>
      <c r="N48" s="4"/>
      <c r="O48" s="4"/>
      <c r="P48" s="4">
        <v>310</v>
      </c>
      <c r="Q48" s="4"/>
      <c r="R48" s="4"/>
      <c r="S48" s="4"/>
      <c r="T48" s="4"/>
      <c r="U48" s="4"/>
      <c r="V48" s="7">
        <f t="shared" si="0"/>
        <v>9000</v>
      </c>
      <c r="W48" s="8"/>
    </row>
    <row r="49" spans="1:23">
      <c r="A49" s="3">
        <v>43743</v>
      </c>
      <c r="B49" s="4" t="s">
        <v>32</v>
      </c>
      <c r="C49" s="4">
        <v>116</v>
      </c>
      <c r="D49" s="4"/>
      <c r="E49" s="4"/>
      <c r="F49" s="4"/>
      <c r="G49" s="4"/>
      <c r="H49" s="4"/>
      <c r="I49" s="4">
        <v>4</v>
      </c>
      <c r="J49" s="4"/>
      <c r="K49" s="4"/>
      <c r="L49" s="4"/>
      <c r="M49" s="4">
        <v>50</v>
      </c>
      <c r="N49" s="4"/>
      <c r="O49" s="4"/>
      <c r="P49" s="4"/>
      <c r="Q49" s="4">
        <v>10</v>
      </c>
      <c r="R49" s="4"/>
      <c r="S49" s="4"/>
      <c r="T49" s="4"/>
      <c r="U49" s="4"/>
      <c r="V49" s="7">
        <f t="shared" si="0"/>
        <v>16240</v>
      </c>
      <c r="W49" s="8">
        <f>SUM(V47:V49)</f>
        <v>45240</v>
      </c>
    </row>
    <row r="50" spans="1:23">
      <c r="A50" s="3">
        <v>43743</v>
      </c>
      <c r="B50" s="4" t="s">
        <v>33</v>
      </c>
      <c r="C50" s="4">
        <v>500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>
        <v>200</v>
      </c>
      <c r="U50" s="4"/>
      <c r="V50" s="7">
        <f t="shared" si="0"/>
        <v>28000</v>
      </c>
      <c r="W50" s="8"/>
    </row>
    <row r="51" spans="1:23">
      <c r="A51" s="3">
        <v>43743</v>
      </c>
      <c r="B51" s="4" t="s">
        <v>34</v>
      </c>
      <c r="C51" s="4">
        <v>200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>
        <v>175</v>
      </c>
      <c r="U51" s="4"/>
      <c r="V51" s="7">
        <f t="shared" si="0"/>
        <v>15000</v>
      </c>
      <c r="W51" s="8">
        <f>SUM(V50:V51)</f>
        <v>43000</v>
      </c>
    </row>
    <row r="52" spans="1:23">
      <c r="A52" s="3">
        <v>43743</v>
      </c>
      <c r="B52" s="4" t="s">
        <v>35</v>
      </c>
      <c r="C52" s="4">
        <v>250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7">
        <f t="shared" si="0"/>
        <v>10000</v>
      </c>
      <c r="W52" s="8"/>
    </row>
    <row r="53" spans="1:23">
      <c r="A53" s="3">
        <v>43743</v>
      </c>
      <c r="B53" s="4" t="s">
        <v>36</v>
      </c>
      <c r="C53" s="4"/>
      <c r="D53" s="4"/>
      <c r="E53" s="4"/>
      <c r="F53" s="4">
        <v>350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7">
        <f t="shared" si="0"/>
        <v>14000</v>
      </c>
      <c r="W53" s="8"/>
    </row>
    <row r="54" spans="1:23">
      <c r="A54" s="3">
        <v>43743</v>
      </c>
      <c r="B54" s="4" t="s">
        <v>37</v>
      </c>
      <c r="C54" s="4"/>
      <c r="D54" s="4"/>
      <c r="E54" s="4"/>
      <c r="F54" s="4">
        <v>300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7">
        <f t="shared" si="0"/>
        <v>12000</v>
      </c>
      <c r="W54" s="8"/>
    </row>
    <row r="55" spans="1:23">
      <c r="A55" s="3">
        <v>43743</v>
      </c>
      <c r="B55" s="4" t="s">
        <v>38</v>
      </c>
      <c r="C55" s="4"/>
      <c r="D55" s="4"/>
      <c r="E55" s="4"/>
      <c r="F55" s="4">
        <v>300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7">
        <f t="shared" si="0"/>
        <v>12000</v>
      </c>
      <c r="W55" s="8"/>
    </row>
    <row r="56" spans="1:23">
      <c r="A56" s="3">
        <v>43743</v>
      </c>
      <c r="B56" s="4" t="s">
        <v>39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7">
        <f t="shared" si="0"/>
        <v>0</v>
      </c>
      <c r="W56" s="8">
        <f>SUM(V52:V56)</f>
        <v>48000</v>
      </c>
    </row>
    <row r="57" spans="1:23">
      <c r="A57" s="71" t="s">
        <v>1</v>
      </c>
      <c r="B57" s="71"/>
      <c r="C57" s="6">
        <f t="shared" ref="C57:V57" si="31">SUM(C47:C56)</f>
        <v>1066</v>
      </c>
      <c r="D57" s="6">
        <f t="shared" si="31"/>
        <v>0</v>
      </c>
      <c r="E57" s="6">
        <f t="shared" si="31"/>
        <v>0</v>
      </c>
      <c r="F57" s="6">
        <f t="shared" si="31"/>
        <v>950</v>
      </c>
      <c r="G57" s="6">
        <f t="shared" si="31"/>
        <v>0</v>
      </c>
      <c r="H57" s="6">
        <f t="shared" si="31"/>
        <v>0</v>
      </c>
      <c r="I57" s="6">
        <f t="shared" si="31"/>
        <v>54</v>
      </c>
      <c r="J57" s="6">
        <f t="shared" si="31"/>
        <v>0</v>
      </c>
      <c r="K57" s="6">
        <f t="shared" si="31"/>
        <v>0</v>
      </c>
      <c r="L57" s="6">
        <f t="shared" si="31"/>
        <v>0</v>
      </c>
      <c r="M57" s="6">
        <f t="shared" si="31"/>
        <v>50</v>
      </c>
      <c r="N57" s="6">
        <f t="shared" si="31"/>
        <v>0</v>
      </c>
      <c r="O57" s="6">
        <f t="shared" si="31"/>
        <v>0</v>
      </c>
      <c r="P57" s="6">
        <f t="shared" si="31"/>
        <v>310</v>
      </c>
      <c r="Q57" s="6">
        <f t="shared" si="31"/>
        <v>10</v>
      </c>
      <c r="R57" s="6">
        <f t="shared" si="31"/>
        <v>20</v>
      </c>
      <c r="S57" s="6">
        <f t="shared" si="31"/>
        <v>0</v>
      </c>
      <c r="T57" s="6">
        <f t="shared" si="31"/>
        <v>375</v>
      </c>
      <c r="U57" s="6">
        <f t="shared" si="31"/>
        <v>0</v>
      </c>
      <c r="V57" s="6">
        <f t="shared" si="31"/>
        <v>136240</v>
      </c>
      <c r="W57" s="8"/>
    </row>
    <row r="58" spans="1:23">
      <c r="A58" s="3">
        <v>43744</v>
      </c>
      <c r="B58" s="4" t="s">
        <v>22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7">
        <f t="shared" si="0"/>
        <v>0</v>
      </c>
      <c r="W58" s="8"/>
    </row>
    <row r="59" spans="1:23">
      <c r="A59" s="3">
        <v>43744</v>
      </c>
      <c r="B59" s="4" t="s">
        <v>24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7">
        <f t="shared" si="0"/>
        <v>0</v>
      </c>
      <c r="W59" s="8"/>
    </row>
    <row r="60" spans="1:23">
      <c r="A60" s="3">
        <v>43744</v>
      </c>
      <c r="B60" s="4" t="s">
        <v>32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7">
        <f t="shared" si="0"/>
        <v>0</v>
      </c>
      <c r="W60" s="8">
        <f>SUM(V58:V60)</f>
        <v>0</v>
      </c>
    </row>
    <row r="61" spans="1:23">
      <c r="A61" s="3">
        <v>43744</v>
      </c>
      <c r="B61" s="4" t="s">
        <v>33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7">
        <f t="shared" si="0"/>
        <v>0</v>
      </c>
      <c r="W61" s="8"/>
    </row>
    <row r="62" spans="1:23">
      <c r="A62" s="3">
        <v>43744</v>
      </c>
      <c r="B62" s="4" t="s">
        <v>34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7">
        <f t="shared" si="0"/>
        <v>0</v>
      </c>
      <c r="W62" s="8">
        <f>SUM(V61:V62)</f>
        <v>0</v>
      </c>
    </row>
    <row r="63" spans="1:23">
      <c r="A63" s="3">
        <v>43744</v>
      </c>
      <c r="B63" s="4" t="s">
        <v>35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7">
        <f t="shared" si="0"/>
        <v>0</v>
      </c>
      <c r="W63" s="8"/>
    </row>
    <row r="64" spans="1:23">
      <c r="A64" s="3">
        <v>43744</v>
      </c>
      <c r="B64" s="4" t="s">
        <v>36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7">
        <f t="shared" si="0"/>
        <v>0</v>
      </c>
      <c r="W64" s="8"/>
    </row>
    <row r="65" spans="1:23">
      <c r="A65" s="3">
        <v>43744</v>
      </c>
      <c r="B65" s="4" t="s">
        <v>37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7">
        <f t="shared" si="0"/>
        <v>0</v>
      </c>
      <c r="W65" s="8"/>
    </row>
    <row r="66" spans="1:23">
      <c r="A66" s="3">
        <v>43744</v>
      </c>
      <c r="B66" s="4" t="s">
        <v>38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7">
        <f t="shared" si="0"/>
        <v>0</v>
      </c>
      <c r="W66" s="8"/>
    </row>
    <row r="67" spans="1:23">
      <c r="A67" s="3">
        <v>43744</v>
      </c>
      <c r="B67" s="4" t="s">
        <v>39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7">
        <f t="shared" si="0"/>
        <v>0</v>
      </c>
      <c r="W67" s="8">
        <f>SUM(V63:V67)</f>
        <v>0</v>
      </c>
    </row>
    <row r="68" spans="1:23">
      <c r="A68" s="71" t="s">
        <v>1</v>
      </c>
      <c r="B68" s="71"/>
      <c r="C68" s="6">
        <f t="shared" ref="C68:V68" si="32">SUM(C58:C67)</f>
        <v>0</v>
      </c>
      <c r="D68" s="6">
        <f t="shared" si="32"/>
        <v>0</v>
      </c>
      <c r="E68" s="6">
        <f t="shared" si="32"/>
        <v>0</v>
      </c>
      <c r="F68" s="6">
        <f t="shared" si="32"/>
        <v>0</v>
      </c>
      <c r="G68" s="6">
        <f t="shared" si="32"/>
        <v>0</v>
      </c>
      <c r="H68" s="6">
        <f t="shared" si="32"/>
        <v>0</v>
      </c>
      <c r="I68" s="6">
        <f t="shared" si="32"/>
        <v>0</v>
      </c>
      <c r="J68" s="6">
        <f t="shared" si="32"/>
        <v>0</v>
      </c>
      <c r="K68" s="6">
        <f t="shared" si="32"/>
        <v>0</v>
      </c>
      <c r="L68" s="6">
        <f t="shared" si="32"/>
        <v>0</v>
      </c>
      <c r="M68" s="6">
        <f t="shared" si="32"/>
        <v>0</v>
      </c>
      <c r="N68" s="6">
        <f t="shared" si="32"/>
        <v>0</v>
      </c>
      <c r="O68" s="6">
        <f t="shared" si="32"/>
        <v>0</v>
      </c>
      <c r="P68" s="6">
        <f t="shared" si="32"/>
        <v>0</v>
      </c>
      <c r="Q68" s="6">
        <f t="shared" si="32"/>
        <v>0</v>
      </c>
      <c r="R68" s="6">
        <f t="shared" si="32"/>
        <v>0</v>
      </c>
      <c r="S68" s="6">
        <f t="shared" si="32"/>
        <v>0</v>
      </c>
      <c r="T68" s="6">
        <f t="shared" si="32"/>
        <v>0</v>
      </c>
      <c r="U68" s="6">
        <f t="shared" si="32"/>
        <v>0</v>
      </c>
      <c r="V68" s="6">
        <f t="shared" si="32"/>
        <v>0</v>
      </c>
      <c r="W68" s="8"/>
    </row>
    <row r="69" spans="1:23">
      <c r="A69" s="3">
        <v>43745</v>
      </c>
      <c r="B69" s="4" t="s">
        <v>22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>
        <v>10</v>
      </c>
      <c r="S69" s="4"/>
      <c r="T69" s="4"/>
      <c r="U69" s="4"/>
      <c r="V69" s="7">
        <f t="shared" ref="V69:V131" si="33">(C69*40)+(D69*25)+(E69*20)+(F69*40)+(G69*50)+(H69*50)+(I69*25)+(J69*30)+(K69*40)+(L69*30)+(M69*30)+(N69*30)+(O69*30)+(P69*25+(Q69*1000)+(R69*1000)+(S69*950)+(T69*40)+(U69*25))</f>
        <v>10000</v>
      </c>
      <c r="W69" s="8"/>
    </row>
    <row r="70" spans="1:23">
      <c r="A70" s="3">
        <v>43745</v>
      </c>
      <c r="B70" s="4" t="s">
        <v>24</v>
      </c>
      <c r="C70" s="4"/>
      <c r="D70" s="4"/>
      <c r="E70" s="4"/>
      <c r="F70" s="4"/>
      <c r="G70" s="4"/>
      <c r="H70" s="4"/>
      <c r="I70" s="4">
        <v>635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7">
        <f t="shared" si="33"/>
        <v>15875</v>
      </c>
      <c r="W70" s="8"/>
    </row>
    <row r="71" spans="1:23">
      <c r="A71" s="3">
        <v>43745</v>
      </c>
      <c r="B71" s="4" t="s">
        <v>32</v>
      </c>
      <c r="C71" s="4">
        <v>278</v>
      </c>
      <c r="D71" s="4"/>
      <c r="E71" s="4"/>
      <c r="F71" s="4"/>
      <c r="G71" s="4"/>
      <c r="H71" s="4"/>
      <c r="I71" s="4"/>
      <c r="J71" s="4"/>
      <c r="K71" s="4">
        <v>70</v>
      </c>
      <c r="L71" s="4"/>
      <c r="M71" s="4">
        <v>431</v>
      </c>
      <c r="N71" s="4"/>
      <c r="O71" s="4"/>
      <c r="P71" s="4"/>
      <c r="Q71" s="4"/>
      <c r="R71" s="4">
        <v>8</v>
      </c>
      <c r="S71" s="4"/>
      <c r="T71" s="4"/>
      <c r="U71" s="4"/>
      <c r="V71" s="7">
        <f t="shared" si="33"/>
        <v>34850</v>
      </c>
      <c r="W71" s="8">
        <f>SUM(V69:V71)</f>
        <v>60725</v>
      </c>
    </row>
    <row r="72" spans="1:23">
      <c r="A72" s="3">
        <v>43745</v>
      </c>
      <c r="B72" s="4" t="s">
        <v>33</v>
      </c>
      <c r="C72" s="4">
        <v>900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7">
        <f t="shared" si="33"/>
        <v>36000</v>
      </c>
      <c r="W72" s="8"/>
    </row>
    <row r="73" spans="1:23">
      <c r="A73" s="3">
        <v>43745</v>
      </c>
      <c r="B73" s="4" t="s">
        <v>34</v>
      </c>
      <c r="C73" s="4">
        <v>500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7">
        <f t="shared" si="33"/>
        <v>20000</v>
      </c>
      <c r="W73" s="8">
        <f>SUM(V72:V73)</f>
        <v>56000</v>
      </c>
    </row>
    <row r="74" spans="1:23">
      <c r="A74" s="3">
        <v>43745</v>
      </c>
      <c r="B74" s="4" t="s">
        <v>35</v>
      </c>
      <c r="C74" s="4">
        <v>350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7">
        <f t="shared" si="33"/>
        <v>14000</v>
      </c>
      <c r="W74" s="8"/>
    </row>
    <row r="75" spans="1:23">
      <c r="A75" s="3">
        <v>43745</v>
      </c>
      <c r="B75" s="4" t="s">
        <v>36</v>
      </c>
      <c r="C75" s="4">
        <v>450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7">
        <f t="shared" si="33"/>
        <v>18000</v>
      </c>
      <c r="W75" s="8"/>
    </row>
    <row r="76" spans="1:23">
      <c r="A76" s="3">
        <v>43745</v>
      </c>
      <c r="B76" s="4" t="s">
        <v>37</v>
      </c>
      <c r="C76" s="4"/>
      <c r="D76" s="4"/>
      <c r="E76" s="4"/>
      <c r="F76" s="4">
        <v>439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7">
        <f t="shared" si="33"/>
        <v>17560</v>
      </c>
      <c r="W76" s="8"/>
    </row>
    <row r="77" spans="1:23">
      <c r="A77" s="3">
        <v>43745</v>
      </c>
      <c r="B77" s="4" t="s">
        <v>38</v>
      </c>
      <c r="C77" s="4">
        <v>124</v>
      </c>
      <c r="D77" s="4"/>
      <c r="E77" s="4"/>
      <c r="F77" s="4">
        <v>200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7">
        <f t="shared" si="33"/>
        <v>12960</v>
      </c>
      <c r="W77" s="8"/>
    </row>
    <row r="78" spans="1:23">
      <c r="A78" s="3">
        <v>43745</v>
      </c>
      <c r="B78" s="4" t="s">
        <v>39</v>
      </c>
      <c r="C78" s="4"/>
      <c r="D78" s="4"/>
      <c r="E78" s="4"/>
      <c r="F78" s="4"/>
      <c r="G78" s="4">
        <v>306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7">
        <f t="shared" si="33"/>
        <v>15300</v>
      </c>
      <c r="W78" s="8">
        <f>SUM(V74:V78)</f>
        <v>77820</v>
      </c>
    </row>
    <row r="79" spans="1:23">
      <c r="A79" s="71" t="s">
        <v>1</v>
      </c>
      <c r="B79" s="71"/>
      <c r="C79" s="6">
        <f t="shared" ref="C79:V79" si="34">SUM(C69:C78)</f>
        <v>2602</v>
      </c>
      <c r="D79" s="6">
        <f t="shared" si="34"/>
        <v>0</v>
      </c>
      <c r="E79" s="6">
        <f t="shared" si="34"/>
        <v>0</v>
      </c>
      <c r="F79" s="6">
        <f t="shared" si="34"/>
        <v>639</v>
      </c>
      <c r="G79" s="6">
        <f t="shared" si="34"/>
        <v>306</v>
      </c>
      <c r="H79" s="6">
        <f t="shared" si="34"/>
        <v>0</v>
      </c>
      <c r="I79" s="6">
        <f t="shared" si="34"/>
        <v>635</v>
      </c>
      <c r="J79" s="6">
        <f t="shared" si="34"/>
        <v>0</v>
      </c>
      <c r="K79" s="6">
        <f t="shared" si="34"/>
        <v>70</v>
      </c>
      <c r="L79" s="6">
        <f t="shared" si="34"/>
        <v>0</v>
      </c>
      <c r="M79" s="6">
        <f t="shared" si="34"/>
        <v>431</v>
      </c>
      <c r="N79" s="6">
        <f t="shared" si="34"/>
        <v>0</v>
      </c>
      <c r="O79" s="6">
        <f t="shared" si="34"/>
        <v>0</v>
      </c>
      <c r="P79" s="6">
        <f t="shared" si="34"/>
        <v>0</v>
      </c>
      <c r="Q79" s="6">
        <f t="shared" si="34"/>
        <v>0</v>
      </c>
      <c r="R79" s="6">
        <f t="shared" si="34"/>
        <v>18</v>
      </c>
      <c r="S79" s="6">
        <f t="shared" si="34"/>
        <v>0</v>
      </c>
      <c r="T79" s="6">
        <f t="shared" si="34"/>
        <v>0</v>
      </c>
      <c r="U79" s="6">
        <f t="shared" si="34"/>
        <v>0</v>
      </c>
      <c r="V79" s="6">
        <f t="shared" si="34"/>
        <v>194545</v>
      </c>
      <c r="W79" s="8">
        <f>SUM(C79:U79)</f>
        <v>4701</v>
      </c>
    </row>
    <row r="80" spans="1:23">
      <c r="A80" s="3">
        <v>43746</v>
      </c>
      <c r="B80" s="4" t="s">
        <v>22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>
        <v>10</v>
      </c>
      <c r="R80" s="4"/>
      <c r="S80" s="4"/>
      <c r="T80" s="4"/>
      <c r="U80" s="4"/>
      <c r="V80" s="7">
        <f t="shared" si="33"/>
        <v>10000</v>
      </c>
      <c r="W80" s="8"/>
    </row>
    <row r="81" spans="1:23">
      <c r="A81" s="3">
        <v>43746</v>
      </c>
      <c r="B81" s="4" t="s">
        <v>24</v>
      </c>
      <c r="C81" s="4"/>
      <c r="D81" s="4"/>
      <c r="E81" s="4"/>
      <c r="F81" s="4"/>
      <c r="G81" s="4"/>
      <c r="H81" s="4"/>
      <c r="I81" s="4">
        <v>666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7">
        <f t="shared" si="33"/>
        <v>16650</v>
      </c>
      <c r="W81" s="8"/>
    </row>
    <row r="82" spans="1:23">
      <c r="A82" s="3">
        <v>43746</v>
      </c>
      <c r="B82" s="4" t="s">
        <v>32</v>
      </c>
      <c r="C82" s="4">
        <v>468</v>
      </c>
      <c r="D82" s="4"/>
      <c r="E82" s="4"/>
      <c r="F82" s="4"/>
      <c r="G82" s="4"/>
      <c r="H82" s="4"/>
      <c r="I82" s="4"/>
      <c r="J82" s="4"/>
      <c r="K82" s="4"/>
      <c r="L82" s="4"/>
      <c r="M82" s="4">
        <v>50</v>
      </c>
      <c r="N82" s="4">
        <v>167</v>
      </c>
      <c r="O82" s="4"/>
      <c r="P82" s="4"/>
      <c r="Q82" s="4">
        <v>9</v>
      </c>
      <c r="R82" s="4"/>
      <c r="S82" s="4"/>
      <c r="T82" s="4"/>
      <c r="U82" s="4"/>
      <c r="V82" s="7">
        <f t="shared" si="33"/>
        <v>34230</v>
      </c>
      <c r="W82" s="8">
        <f>SUM(V80:V82)</f>
        <v>60880</v>
      </c>
    </row>
    <row r="83" spans="1:23">
      <c r="A83" s="3">
        <v>43746</v>
      </c>
      <c r="B83" s="4" t="s">
        <v>33</v>
      </c>
      <c r="C83" s="4">
        <v>600</v>
      </c>
      <c r="D83" s="4">
        <v>200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7">
        <f t="shared" si="33"/>
        <v>29000</v>
      </c>
      <c r="W83" s="8"/>
    </row>
    <row r="84" spans="1:23">
      <c r="A84" s="3">
        <v>43746</v>
      </c>
      <c r="B84" s="4" t="s">
        <v>34</v>
      </c>
      <c r="C84" s="4">
        <v>450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7">
        <f t="shared" si="33"/>
        <v>18000</v>
      </c>
      <c r="W84" s="8">
        <f>SUM(V83:V84)</f>
        <v>47000</v>
      </c>
    </row>
    <row r="85" spans="1:23">
      <c r="A85" s="3">
        <v>43746</v>
      </c>
      <c r="B85" s="4" t="s">
        <v>35</v>
      </c>
      <c r="C85" s="4">
        <v>250</v>
      </c>
      <c r="D85" s="4"/>
      <c r="E85" s="4"/>
      <c r="F85" s="4">
        <v>150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7">
        <f t="shared" si="33"/>
        <v>16000</v>
      </c>
      <c r="W85" s="8"/>
    </row>
    <row r="86" spans="1:23">
      <c r="A86" s="3">
        <v>43746</v>
      </c>
      <c r="B86" s="4" t="s">
        <v>36</v>
      </c>
      <c r="C86" s="4"/>
      <c r="D86" s="4"/>
      <c r="E86" s="4"/>
      <c r="F86" s="4">
        <v>400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7">
        <f t="shared" si="33"/>
        <v>16000</v>
      </c>
      <c r="W86" s="8"/>
    </row>
    <row r="87" spans="1:23">
      <c r="A87" s="3">
        <v>43746</v>
      </c>
      <c r="B87" s="4" t="s">
        <v>37</v>
      </c>
      <c r="C87" s="4"/>
      <c r="D87" s="4"/>
      <c r="E87" s="4"/>
      <c r="F87" s="4">
        <v>450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7">
        <f t="shared" si="33"/>
        <v>18000</v>
      </c>
      <c r="W87" s="8"/>
    </row>
    <row r="88" spans="1:23">
      <c r="A88" s="3">
        <v>43746</v>
      </c>
      <c r="B88" s="4" t="s">
        <v>38</v>
      </c>
      <c r="C88" s="4"/>
      <c r="D88" s="4"/>
      <c r="E88" s="4"/>
      <c r="F88" s="4">
        <v>450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7">
        <f t="shared" si="33"/>
        <v>18000</v>
      </c>
      <c r="W88" s="8"/>
    </row>
    <row r="89" spans="1:23">
      <c r="A89" s="3">
        <v>43746</v>
      </c>
      <c r="B89" s="4" t="s">
        <v>39</v>
      </c>
      <c r="C89" s="4"/>
      <c r="D89" s="4"/>
      <c r="E89" s="4"/>
      <c r="F89" s="4">
        <v>350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7">
        <f t="shared" si="33"/>
        <v>14000</v>
      </c>
      <c r="W89" s="8">
        <f>SUM(V85:V89)</f>
        <v>82000</v>
      </c>
    </row>
    <row r="90" spans="1:23">
      <c r="A90" s="71" t="s">
        <v>1</v>
      </c>
      <c r="B90" s="71"/>
      <c r="C90" s="6">
        <f t="shared" ref="C90:V90" si="35">SUM(C80:C89)</f>
        <v>1768</v>
      </c>
      <c r="D90" s="6">
        <f t="shared" si="35"/>
        <v>200</v>
      </c>
      <c r="E90" s="6">
        <f t="shared" si="35"/>
        <v>0</v>
      </c>
      <c r="F90" s="6">
        <f t="shared" si="35"/>
        <v>1800</v>
      </c>
      <c r="G90" s="6">
        <f t="shared" si="35"/>
        <v>0</v>
      </c>
      <c r="H90" s="6">
        <f t="shared" si="35"/>
        <v>0</v>
      </c>
      <c r="I90" s="6">
        <f t="shared" si="35"/>
        <v>666</v>
      </c>
      <c r="J90" s="6">
        <f t="shared" si="35"/>
        <v>0</v>
      </c>
      <c r="K90" s="6">
        <f t="shared" si="35"/>
        <v>0</v>
      </c>
      <c r="L90" s="6">
        <f t="shared" si="35"/>
        <v>0</v>
      </c>
      <c r="M90" s="6">
        <f t="shared" si="35"/>
        <v>50</v>
      </c>
      <c r="N90" s="6">
        <f t="shared" si="35"/>
        <v>167</v>
      </c>
      <c r="O90" s="6">
        <f t="shared" si="35"/>
        <v>0</v>
      </c>
      <c r="P90" s="6">
        <f t="shared" si="35"/>
        <v>0</v>
      </c>
      <c r="Q90" s="6">
        <f t="shared" si="35"/>
        <v>19</v>
      </c>
      <c r="R90" s="6">
        <f t="shared" si="35"/>
        <v>0</v>
      </c>
      <c r="S90" s="6">
        <f t="shared" si="35"/>
        <v>0</v>
      </c>
      <c r="T90" s="6">
        <f t="shared" si="35"/>
        <v>0</v>
      </c>
      <c r="U90" s="6">
        <f t="shared" si="35"/>
        <v>0</v>
      </c>
      <c r="V90" s="6">
        <f t="shared" si="35"/>
        <v>189880</v>
      </c>
      <c r="W90" s="8">
        <f>SUM(C90:U90)</f>
        <v>4670</v>
      </c>
    </row>
    <row r="91" spans="1:23">
      <c r="A91" s="3">
        <v>43747</v>
      </c>
      <c r="B91" s="4" t="s">
        <v>22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>
        <v>15</v>
      </c>
      <c r="S91" s="4"/>
      <c r="T91" s="4"/>
      <c r="U91" s="4"/>
      <c r="V91" s="7">
        <f t="shared" si="33"/>
        <v>15000</v>
      </c>
      <c r="W91" s="8"/>
    </row>
    <row r="92" spans="1:23">
      <c r="A92" s="3">
        <v>43747</v>
      </c>
      <c r="B92" s="4" t="s">
        <v>24</v>
      </c>
      <c r="C92" s="4"/>
      <c r="D92" s="4"/>
      <c r="E92" s="4"/>
      <c r="F92" s="4"/>
      <c r="G92" s="4"/>
      <c r="H92" s="4"/>
      <c r="I92" s="4">
        <v>366</v>
      </c>
      <c r="J92" s="4"/>
      <c r="K92" s="4"/>
      <c r="L92" s="4"/>
      <c r="M92" s="4"/>
      <c r="N92" s="4"/>
      <c r="O92" s="4"/>
      <c r="P92" s="4">
        <v>384</v>
      </c>
      <c r="Q92" s="4"/>
      <c r="R92" s="4"/>
      <c r="S92" s="4"/>
      <c r="T92" s="4"/>
      <c r="U92" s="4"/>
      <c r="V92" s="7">
        <f t="shared" si="33"/>
        <v>18750</v>
      </c>
      <c r="W92" s="8"/>
    </row>
    <row r="93" spans="1:23">
      <c r="A93" s="3">
        <v>43747</v>
      </c>
      <c r="B93" s="4" t="s">
        <v>32</v>
      </c>
      <c r="C93" s="4">
        <v>408</v>
      </c>
      <c r="D93" s="4"/>
      <c r="E93" s="4"/>
      <c r="F93" s="4"/>
      <c r="G93" s="4"/>
      <c r="H93" s="4"/>
      <c r="I93" s="4">
        <v>4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7">
        <f t="shared" si="33"/>
        <v>16420</v>
      </c>
      <c r="W93" s="8">
        <f>SUM(V91:V93)</f>
        <v>50170</v>
      </c>
    </row>
    <row r="94" spans="1:23">
      <c r="A94" s="3">
        <v>43747</v>
      </c>
      <c r="B94" s="4" t="s">
        <v>33</v>
      </c>
      <c r="C94" s="4">
        <v>500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7">
        <f t="shared" si="33"/>
        <v>20000</v>
      </c>
      <c r="W94" s="8"/>
    </row>
    <row r="95" spans="1:23">
      <c r="A95" s="3">
        <v>43747</v>
      </c>
      <c r="B95" s="4" t="s">
        <v>34</v>
      </c>
      <c r="C95" s="4">
        <v>400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7">
        <f t="shared" si="33"/>
        <v>16000</v>
      </c>
      <c r="W95" s="8">
        <f>SUM(V94:V95)</f>
        <v>36000</v>
      </c>
    </row>
    <row r="96" spans="1:23">
      <c r="A96" s="3">
        <v>43747</v>
      </c>
      <c r="B96" s="4" t="s">
        <v>35</v>
      </c>
      <c r="C96" s="4">
        <v>300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7">
        <f t="shared" si="33"/>
        <v>12000</v>
      </c>
      <c r="W96" s="8"/>
    </row>
    <row r="97" spans="1:23">
      <c r="A97" s="3">
        <v>43747</v>
      </c>
      <c r="B97" s="4" t="s">
        <v>36</v>
      </c>
      <c r="C97" s="4">
        <v>350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7">
        <f t="shared" si="33"/>
        <v>14000</v>
      </c>
      <c r="W97" s="8"/>
    </row>
    <row r="98" spans="1:23">
      <c r="A98" s="3">
        <v>43747</v>
      </c>
      <c r="B98" s="4" t="s">
        <v>37</v>
      </c>
      <c r="C98" s="4"/>
      <c r="D98" s="4"/>
      <c r="E98" s="4"/>
      <c r="F98" s="4">
        <v>250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7">
        <f t="shared" si="33"/>
        <v>10000</v>
      </c>
      <c r="W98" s="8"/>
    </row>
    <row r="99" spans="1:23">
      <c r="A99" s="3">
        <v>43747</v>
      </c>
      <c r="B99" s="4" t="s">
        <v>38</v>
      </c>
      <c r="C99" s="4"/>
      <c r="D99" s="4"/>
      <c r="E99" s="4"/>
      <c r="F99" s="4">
        <v>450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7">
        <f t="shared" si="33"/>
        <v>18000</v>
      </c>
      <c r="W99" s="8"/>
    </row>
    <row r="100" spans="1:23">
      <c r="A100" s="3">
        <v>43747</v>
      </c>
      <c r="B100" s="4" t="s">
        <v>39</v>
      </c>
      <c r="C100" s="4"/>
      <c r="D100" s="4"/>
      <c r="E100" s="4"/>
      <c r="F100" s="4">
        <v>400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7">
        <f t="shared" si="33"/>
        <v>16000</v>
      </c>
      <c r="W100" s="8">
        <f>SUM(V96:V100)</f>
        <v>70000</v>
      </c>
    </row>
    <row r="101" spans="1:23">
      <c r="A101" s="71" t="s">
        <v>1</v>
      </c>
      <c r="B101" s="71"/>
      <c r="C101" s="6">
        <f t="shared" ref="C101:V101" si="36">SUM(C91:C100)</f>
        <v>1958</v>
      </c>
      <c r="D101" s="6">
        <f t="shared" si="36"/>
        <v>0</v>
      </c>
      <c r="E101" s="6">
        <f t="shared" si="36"/>
        <v>0</v>
      </c>
      <c r="F101" s="6">
        <f t="shared" si="36"/>
        <v>1100</v>
      </c>
      <c r="G101" s="6">
        <f t="shared" si="36"/>
        <v>0</v>
      </c>
      <c r="H101" s="6">
        <f t="shared" si="36"/>
        <v>0</v>
      </c>
      <c r="I101" s="6">
        <f t="shared" si="36"/>
        <v>370</v>
      </c>
      <c r="J101" s="6">
        <f t="shared" si="36"/>
        <v>0</v>
      </c>
      <c r="K101" s="6">
        <f t="shared" si="36"/>
        <v>0</v>
      </c>
      <c r="L101" s="6">
        <f t="shared" si="36"/>
        <v>0</v>
      </c>
      <c r="M101" s="6">
        <f t="shared" si="36"/>
        <v>0</v>
      </c>
      <c r="N101" s="6">
        <f t="shared" si="36"/>
        <v>0</v>
      </c>
      <c r="O101" s="6">
        <f t="shared" si="36"/>
        <v>0</v>
      </c>
      <c r="P101" s="6">
        <f t="shared" si="36"/>
        <v>384</v>
      </c>
      <c r="Q101" s="6">
        <f t="shared" si="36"/>
        <v>0</v>
      </c>
      <c r="R101" s="6">
        <f t="shared" si="36"/>
        <v>15</v>
      </c>
      <c r="S101" s="6">
        <f t="shared" si="36"/>
        <v>0</v>
      </c>
      <c r="T101" s="6">
        <f t="shared" si="36"/>
        <v>0</v>
      </c>
      <c r="U101" s="6">
        <f t="shared" si="36"/>
        <v>0</v>
      </c>
      <c r="V101" s="6">
        <f t="shared" si="36"/>
        <v>156170</v>
      </c>
      <c r="W101" s="8">
        <f>SUM(C101:U101)</f>
        <v>3827</v>
      </c>
    </row>
    <row r="102" spans="1:23">
      <c r="A102" s="3">
        <v>43748</v>
      </c>
      <c r="B102" s="4" t="s">
        <v>22</v>
      </c>
      <c r="C102" s="4"/>
      <c r="D102" s="4"/>
      <c r="E102" s="4"/>
      <c r="F102" s="4"/>
      <c r="G102" s="4"/>
      <c r="H102" s="4"/>
      <c r="I102" s="4">
        <v>5</v>
      </c>
      <c r="J102" s="4"/>
      <c r="K102" s="4"/>
      <c r="L102" s="4"/>
      <c r="M102" s="4"/>
      <c r="N102" s="4">
        <v>120</v>
      </c>
      <c r="O102" s="4"/>
      <c r="P102" s="4"/>
      <c r="Q102" s="4"/>
      <c r="R102" s="4"/>
      <c r="S102" s="4"/>
      <c r="T102" s="4"/>
      <c r="U102" s="4"/>
      <c r="V102" s="7">
        <f t="shared" si="33"/>
        <v>3725</v>
      </c>
      <c r="W102" s="8"/>
    </row>
    <row r="103" spans="1:23">
      <c r="A103" s="3">
        <v>43748</v>
      </c>
      <c r="B103" s="4" t="s">
        <v>24</v>
      </c>
      <c r="C103" s="4"/>
      <c r="D103" s="4"/>
      <c r="E103" s="4"/>
      <c r="F103" s="4"/>
      <c r="G103" s="4"/>
      <c r="H103" s="4"/>
      <c r="I103" s="4">
        <v>536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7">
        <f t="shared" si="33"/>
        <v>13400</v>
      </c>
      <c r="W103" s="8"/>
    </row>
    <row r="104" spans="1:23">
      <c r="A104" s="3">
        <v>43748</v>
      </c>
      <c r="B104" s="4" t="s">
        <v>32</v>
      </c>
      <c r="C104" s="4"/>
      <c r="D104" s="4"/>
      <c r="E104" s="4"/>
      <c r="F104" s="4"/>
      <c r="G104" s="4"/>
      <c r="H104" s="4"/>
      <c r="I104" s="4">
        <v>5</v>
      </c>
      <c r="J104" s="4"/>
      <c r="K104" s="4"/>
      <c r="L104" s="4"/>
      <c r="M104" s="4">
        <v>392</v>
      </c>
      <c r="N104" s="4">
        <v>300</v>
      </c>
      <c r="O104" s="4"/>
      <c r="P104" s="4"/>
      <c r="Q104" s="4"/>
      <c r="R104" s="4"/>
      <c r="S104" s="4"/>
      <c r="T104" s="4"/>
      <c r="U104" s="4"/>
      <c r="V104" s="7">
        <f t="shared" si="33"/>
        <v>20885</v>
      </c>
      <c r="W104" s="8">
        <f>SUM(V102:V104)</f>
        <v>38010</v>
      </c>
    </row>
    <row r="105" spans="1:23">
      <c r="A105" s="3">
        <v>43748</v>
      </c>
      <c r="B105" s="4" t="s">
        <v>33</v>
      </c>
      <c r="C105" s="4">
        <v>600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7">
        <f t="shared" si="33"/>
        <v>24000</v>
      </c>
      <c r="W105" s="8"/>
    </row>
    <row r="106" spans="1:23">
      <c r="A106" s="3">
        <v>43748</v>
      </c>
      <c r="B106" s="4" t="s">
        <v>34</v>
      </c>
      <c r="C106" s="4">
        <v>300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7">
        <f t="shared" si="33"/>
        <v>12000</v>
      </c>
      <c r="W106" s="8">
        <f>SUM(V105:V106)</f>
        <v>36000</v>
      </c>
    </row>
    <row r="107" spans="1:23">
      <c r="A107" s="3">
        <v>43748</v>
      </c>
      <c r="B107" s="4" t="s">
        <v>35</v>
      </c>
      <c r="C107" s="4">
        <v>250</v>
      </c>
      <c r="D107" s="4"/>
      <c r="E107" s="4"/>
      <c r="F107" s="4"/>
      <c r="G107" s="4">
        <v>80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7">
        <f t="shared" si="33"/>
        <v>14000</v>
      </c>
      <c r="W107" s="8"/>
    </row>
    <row r="108" spans="1:23">
      <c r="A108" s="3">
        <v>43748</v>
      </c>
      <c r="B108" s="4" t="s">
        <v>36</v>
      </c>
      <c r="C108" s="4">
        <v>200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7">
        <f t="shared" si="33"/>
        <v>8000</v>
      </c>
      <c r="W108" s="8"/>
    </row>
    <row r="109" spans="1:23">
      <c r="A109" s="3">
        <v>43748</v>
      </c>
      <c r="B109" s="4" t="s">
        <v>37</v>
      </c>
      <c r="C109" s="4">
        <v>250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7">
        <f t="shared" si="33"/>
        <v>10000</v>
      </c>
      <c r="W109" s="8"/>
    </row>
    <row r="110" spans="1:23">
      <c r="A110" s="3">
        <v>43748</v>
      </c>
      <c r="B110" s="4" t="s">
        <v>38</v>
      </c>
      <c r="C110" s="4">
        <v>200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7">
        <f t="shared" si="33"/>
        <v>8000</v>
      </c>
      <c r="W110" s="8"/>
    </row>
    <row r="111" spans="1:23">
      <c r="A111" s="3">
        <v>43748</v>
      </c>
      <c r="B111" s="4" t="s">
        <v>39</v>
      </c>
      <c r="C111" s="4">
        <v>177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7">
        <f t="shared" si="33"/>
        <v>7080</v>
      </c>
      <c r="W111" s="8">
        <f>SUM(V107:V111)</f>
        <v>47080</v>
      </c>
    </row>
    <row r="112" spans="1:23">
      <c r="A112" s="71" t="s">
        <v>1</v>
      </c>
      <c r="B112" s="71"/>
      <c r="C112" s="6">
        <f t="shared" ref="C112:V112" si="37">SUM(C102:C111)</f>
        <v>1977</v>
      </c>
      <c r="D112" s="6">
        <f t="shared" si="37"/>
        <v>0</v>
      </c>
      <c r="E112" s="6">
        <f t="shared" si="37"/>
        <v>0</v>
      </c>
      <c r="F112" s="6">
        <f t="shared" si="37"/>
        <v>0</v>
      </c>
      <c r="G112" s="6">
        <f t="shared" si="37"/>
        <v>80</v>
      </c>
      <c r="H112" s="6">
        <f t="shared" si="37"/>
        <v>0</v>
      </c>
      <c r="I112" s="6">
        <f t="shared" si="37"/>
        <v>546</v>
      </c>
      <c r="J112" s="6">
        <f t="shared" si="37"/>
        <v>0</v>
      </c>
      <c r="K112" s="6">
        <f t="shared" si="37"/>
        <v>0</v>
      </c>
      <c r="L112" s="6">
        <f t="shared" si="37"/>
        <v>0</v>
      </c>
      <c r="M112" s="6">
        <f t="shared" si="37"/>
        <v>392</v>
      </c>
      <c r="N112" s="6">
        <f t="shared" si="37"/>
        <v>420</v>
      </c>
      <c r="O112" s="6">
        <f t="shared" si="37"/>
        <v>0</v>
      </c>
      <c r="P112" s="6">
        <f t="shared" si="37"/>
        <v>0</v>
      </c>
      <c r="Q112" s="6">
        <f t="shared" si="37"/>
        <v>0</v>
      </c>
      <c r="R112" s="6">
        <f t="shared" si="37"/>
        <v>0</v>
      </c>
      <c r="S112" s="6">
        <f t="shared" si="37"/>
        <v>0</v>
      </c>
      <c r="T112" s="6">
        <f t="shared" si="37"/>
        <v>0</v>
      </c>
      <c r="U112" s="6">
        <f t="shared" si="37"/>
        <v>0</v>
      </c>
      <c r="V112" s="6">
        <f t="shared" si="37"/>
        <v>121090</v>
      </c>
      <c r="W112" s="8">
        <f>SUM(C112:U112)</f>
        <v>3415</v>
      </c>
    </row>
    <row r="113" spans="1:23">
      <c r="A113" s="3">
        <v>43749</v>
      </c>
      <c r="B113" s="4" t="s">
        <v>22</v>
      </c>
      <c r="C113" s="4"/>
      <c r="D113" s="4"/>
      <c r="E113" s="4"/>
      <c r="F113" s="4"/>
      <c r="G113" s="4"/>
      <c r="H113" s="4"/>
      <c r="I113" s="4">
        <v>5</v>
      </c>
      <c r="J113" s="4"/>
      <c r="K113" s="4">
        <v>250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7">
        <f t="shared" si="33"/>
        <v>10125</v>
      </c>
      <c r="W113" s="8"/>
    </row>
    <row r="114" spans="1:23">
      <c r="A114" s="3">
        <v>43749</v>
      </c>
      <c r="B114" s="4" t="s">
        <v>24</v>
      </c>
      <c r="C114" s="4"/>
      <c r="D114" s="4"/>
      <c r="E114" s="4"/>
      <c r="F114" s="4"/>
      <c r="G114" s="4"/>
      <c r="H114" s="4"/>
      <c r="I114" s="4">
        <v>500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7">
        <f t="shared" si="33"/>
        <v>12500</v>
      </c>
      <c r="W114" s="8"/>
    </row>
    <row r="115" spans="1:23">
      <c r="A115" s="3">
        <v>43749</v>
      </c>
      <c r="B115" s="4" t="s">
        <v>32</v>
      </c>
      <c r="C115" s="4"/>
      <c r="D115" s="4"/>
      <c r="E115" s="4"/>
      <c r="F115" s="4"/>
      <c r="G115" s="4"/>
      <c r="H115" s="4"/>
      <c r="I115" s="4">
        <v>10</v>
      </c>
      <c r="J115" s="4"/>
      <c r="K115" s="4"/>
      <c r="L115" s="4"/>
      <c r="M115" s="4">
        <v>300</v>
      </c>
      <c r="N115" s="4">
        <v>480</v>
      </c>
      <c r="O115" s="4"/>
      <c r="P115" s="4"/>
      <c r="Q115" s="4"/>
      <c r="R115" s="4">
        <v>10</v>
      </c>
      <c r="S115" s="4"/>
      <c r="T115" s="4"/>
      <c r="U115" s="4"/>
      <c r="V115" s="7">
        <f t="shared" si="33"/>
        <v>33650</v>
      </c>
      <c r="W115" s="8">
        <f>SUM(V113:V115)</f>
        <v>56275</v>
      </c>
    </row>
    <row r="116" spans="1:23">
      <c r="A116" s="3">
        <v>43749</v>
      </c>
      <c r="B116" s="4" t="s">
        <v>33</v>
      </c>
      <c r="C116" s="4">
        <v>300</v>
      </c>
      <c r="D116" s="4">
        <v>200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7">
        <f t="shared" si="33"/>
        <v>17000</v>
      </c>
      <c r="W116" s="8"/>
    </row>
    <row r="117" spans="1:23">
      <c r="A117" s="3">
        <v>43749</v>
      </c>
      <c r="B117" s="4" t="s">
        <v>34</v>
      </c>
      <c r="C117" s="4">
        <v>250</v>
      </c>
      <c r="D117" s="4">
        <v>200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7">
        <f t="shared" si="33"/>
        <v>15000</v>
      </c>
      <c r="W117" s="8">
        <f>SUM(V116:V117)</f>
        <v>32000</v>
      </c>
    </row>
    <row r="118" spans="1:23">
      <c r="A118" s="3">
        <v>43749</v>
      </c>
      <c r="B118" s="4" t="s">
        <v>35</v>
      </c>
      <c r="C118" s="4">
        <v>300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7">
        <f t="shared" si="33"/>
        <v>12000</v>
      </c>
      <c r="W118" s="8"/>
    </row>
    <row r="119" spans="1:23">
      <c r="A119" s="3">
        <v>43749</v>
      </c>
      <c r="B119" s="4" t="s">
        <v>36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>
        <v>26</v>
      </c>
      <c r="T119" s="4"/>
      <c r="U119" s="4"/>
      <c r="V119" s="7">
        <f t="shared" si="33"/>
        <v>24700</v>
      </c>
      <c r="W119" s="8"/>
    </row>
    <row r="120" spans="1:23">
      <c r="A120" s="3">
        <v>43749</v>
      </c>
      <c r="B120" s="4" t="s">
        <v>37</v>
      </c>
      <c r="C120" s="4">
        <v>284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7">
        <f t="shared" si="33"/>
        <v>11360</v>
      </c>
      <c r="W120" s="8"/>
    </row>
    <row r="121" spans="1:23">
      <c r="A121" s="3">
        <v>43749</v>
      </c>
      <c r="B121" s="4" t="s">
        <v>38</v>
      </c>
      <c r="C121" s="4">
        <v>350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7">
        <f t="shared" si="33"/>
        <v>14000</v>
      </c>
      <c r="W121" s="8"/>
    </row>
    <row r="122" spans="1:23">
      <c r="A122" s="3">
        <v>43749</v>
      </c>
      <c r="B122" s="4" t="s">
        <v>39</v>
      </c>
      <c r="C122" s="4">
        <v>250</v>
      </c>
      <c r="D122" s="4"/>
      <c r="E122" s="4"/>
      <c r="F122" s="4">
        <v>168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7">
        <f t="shared" si="33"/>
        <v>16720</v>
      </c>
      <c r="W122" s="8">
        <f>SUM(V118:V122)</f>
        <v>78780</v>
      </c>
    </row>
    <row r="123" spans="1:23">
      <c r="A123" s="71" t="s">
        <v>1</v>
      </c>
      <c r="B123" s="71"/>
      <c r="C123" s="6">
        <f t="shared" ref="C123:V123" si="38">SUM(C113:C122)</f>
        <v>1734</v>
      </c>
      <c r="D123" s="6">
        <f t="shared" si="38"/>
        <v>400</v>
      </c>
      <c r="E123" s="6">
        <f t="shared" si="38"/>
        <v>0</v>
      </c>
      <c r="F123" s="6">
        <f t="shared" si="38"/>
        <v>168</v>
      </c>
      <c r="G123" s="6">
        <f t="shared" si="38"/>
        <v>0</v>
      </c>
      <c r="H123" s="6">
        <f t="shared" si="38"/>
        <v>0</v>
      </c>
      <c r="I123" s="6">
        <f t="shared" si="38"/>
        <v>515</v>
      </c>
      <c r="J123" s="6">
        <f t="shared" si="38"/>
        <v>0</v>
      </c>
      <c r="K123" s="6">
        <f t="shared" si="38"/>
        <v>250</v>
      </c>
      <c r="L123" s="6">
        <f t="shared" si="38"/>
        <v>0</v>
      </c>
      <c r="M123" s="6">
        <f t="shared" si="38"/>
        <v>300</v>
      </c>
      <c r="N123" s="6">
        <f t="shared" si="38"/>
        <v>480</v>
      </c>
      <c r="O123" s="6">
        <f t="shared" si="38"/>
        <v>0</v>
      </c>
      <c r="P123" s="6">
        <f t="shared" si="38"/>
        <v>0</v>
      </c>
      <c r="Q123" s="6">
        <f t="shared" si="38"/>
        <v>0</v>
      </c>
      <c r="R123" s="6">
        <f t="shared" si="38"/>
        <v>10</v>
      </c>
      <c r="S123" s="6">
        <f t="shared" si="38"/>
        <v>26</v>
      </c>
      <c r="T123" s="6">
        <f t="shared" si="38"/>
        <v>0</v>
      </c>
      <c r="U123" s="6">
        <f t="shared" si="38"/>
        <v>0</v>
      </c>
      <c r="V123" s="6">
        <f t="shared" si="38"/>
        <v>167055</v>
      </c>
      <c r="W123" s="8">
        <f>SUM(C123:U123)</f>
        <v>3883</v>
      </c>
    </row>
    <row r="124" spans="1:23">
      <c r="A124" s="3">
        <v>43750</v>
      </c>
      <c r="B124" s="4" t="s">
        <v>22</v>
      </c>
      <c r="C124" s="4"/>
      <c r="D124" s="4"/>
      <c r="E124" s="4"/>
      <c r="F124" s="4"/>
      <c r="G124" s="4"/>
      <c r="H124" s="4"/>
      <c r="I124" s="4">
        <v>5</v>
      </c>
      <c r="J124" s="4"/>
      <c r="K124" s="4">
        <v>183</v>
      </c>
      <c r="L124" s="4"/>
      <c r="M124" s="4">
        <v>75</v>
      </c>
      <c r="N124" s="4"/>
      <c r="O124" s="4"/>
      <c r="P124" s="4"/>
      <c r="Q124" s="4"/>
      <c r="R124" s="4"/>
      <c r="S124" s="4"/>
      <c r="T124" s="4"/>
      <c r="U124" s="4"/>
      <c r="V124" s="7">
        <f t="shared" si="33"/>
        <v>9695</v>
      </c>
      <c r="W124" s="8"/>
    </row>
    <row r="125" spans="1:23">
      <c r="A125" s="3">
        <v>43750</v>
      </c>
      <c r="B125" s="4" t="s">
        <v>24</v>
      </c>
      <c r="C125" s="4"/>
      <c r="D125" s="4"/>
      <c r="E125" s="4"/>
      <c r="F125" s="4"/>
      <c r="G125" s="4"/>
      <c r="H125" s="4"/>
      <c r="I125" s="4">
        <v>168</v>
      </c>
      <c r="J125" s="4"/>
      <c r="K125" s="4"/>
      <c r="L125" s="4"/>
      <c r="M125" s="4"/>
      <c r="N125" s="4"/>
      <c r="O125" s="4"/>
      <c r="P125" s="4">
        <v>200</v>
      </c>
      <c r="Q125" s="4"/>
      <c r="R125" s="4"/>
      <c r="S125" s="4"/>
      <c r="T125" s="4"/>
      <c r="U125" s="4"/>
      <c r="V125" s="7">
        <f t="shared" si="33"/>
        <v>9200</v>
      </c>
      <c r="W125" s="8"/>
    </row>
    <row r="126" spans="1:23">
      <c r="A126" s="3">
        <v>43750</v>
      </c>
      <c r="B126" s="4" t="s">
        <v>32</v>
      </c>
      <c r="C126" s="4">
        <v>128</v>
      </c>
      <c r="D126" s="4"/>
      <c r="E126" s="4"/>
      <c r="F126" s="4"/>
      <c r="G126" s="4"/>
      <c r="H126" s="4"/>
      <c r="I126" s="4">
        <v>5</v>
      </c>
      <c r="J126" s="4"/>
      <c r="K126" s="4"/>
      <c r="L126" s="4"/>
      <c r="M126" s="4">
        <v>150</v>
      </c>
      <c r="N126" s="4"/>
      <c r="O126" s="4"/>
      <c r="P126" s="4"/>
      <c r="Q126" s="4"/>
      <c r="R126" s="4">
        <v>10</v>
      </c>
      <c r="S126" s="4"/>
      <c r="T126" s="4"/>
      <c r="U126" s="4"/>
      <c r="V126" s="7">
        <f t="shared" si="33"/>
        <v>19745</v>
      </c>
      <c r="W126" s="8">
        <f>SUM(V124:V126)</f>
        <v>38640</v>
      </c>
    </row>
    <row r="127" spans="1:23">
      <c r="A127" s="3">
        <v>43750</v>
      </c>
      <c r="B127" s="4" t="s">
        <v>33</v>
      </c>
      <c r="C127" s="4">
        <v>650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7">
        <f t="shared" si="33"/>
        <v>26000</v>
      </c>
      <c r="W127" s="8"/>
    </row>
    <row r="128" spans="1:23">
      <c r="A128" s="3">
        <v>43750</v>
      </c>
      <c r="B128" s="4" t="s">
        <v>34</v>
      </c>
      <c r="C128" s="4">
        <v>300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7">
        <f t="shared" si="33"/>
        <v>12000</v>
      </c>
      <c r="W128" s="8">
        <f>SUM(V127:V128)</f>
        <v>38000</v>
      </c>
    </row>
    <row r="129" spans="1:23">
      <c r="A129" s="3">
        <v>43750</v>
      </c>
      <c r="B129" s="4" t="s">
        <v>35</v>
      </c>
      <c r="C129" s="4"/>
      <c r="D129" s="4"/>
      <c r="E129" s="4"/>
      <c r="F129" s="4">
        <v>200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7">
        <f t="shared" si="33"/>
        <v>8000</v>
      </c>
      <c r="W129" s="8"/>
    </row>
    <row r="130" spans="1:23">
      <c r="A130" s="3">
        <v>43750</v>
      </c>
      <c r="B130" s="4" t="s">
        <v>36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>
        <v>25</v>
      </c>
      <c r="T130" s="4"/>
      <c r="U130" s="4"/>
      <c r="V130" s="7">
        <f t="shared" si="33"/>
        <v>23750</v>
      </c>
      <c r="W130" s="8"/>
    </row>
    <row r="131" spans="1:23">
      <c r="A131" s="3">
        <v>43750</v>
      </c>
      <c r="B131" s="4" t="s">
        <v>37</v>
      </c>
      <c r="C131" s="4"/>
      <c r="D131" s="4"/>
      <c r="E131" s="4"/>
      <c r="F131" s="4">
        <v>250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7">
        <f t="shared" si="33"/>
        <v>10000</v>
      </c>
      <c r="W131" s="8"/>
    </row>
    <row r="132" spans="1:23">
      <c r="A132" s="3">
        <v>43750</v>
      </c>
      <c r="B132" s="4" t="s">
        <v>38</v>
      </c>
      <c r="C132" s="4"/>
      <c r="D132" s="4"/>
      <c r="E132" s="4"/>
      <c r="F132" s="4">
        <v>150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7">
        <f t="shared" ref="V132:V195" si="39">(C132*40)+(D132*25)+(E132*20)+(F132*40)+(G132*50)+(H132*50)+(I132*25)+(J132*30)+(K132*40)+(L132*30)+(M132*30)+(N132*30)+(O132*30)+(P132*25+(Q132*1000)+(R132*1000)+(S132*950)+(T132*40)+(U132*25))</f>
        <v>6000</v>
      </c>
      <c r="W132" s="8"/>
    </row>
    <row r="133" spans="1:23">
      <c r="A133" s="3">
        <v>43750</v>
      </c>
      <c r="B133" s="4" t="s">
        <v>39</v>
      </c>
      <c r="C133" s="4"/>
      <c r="D133" s="4"/>
      <c r="E133" s="4"/>
      <c r="F133" s="4">
        <v>125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7">
        <f t="shared" si="39"/>
        <v>5000</v>
      </c>
      <c r="W133" s="8">
        <f>SUM(V129:V133)</f>
        <v>52750</v>
      </c>
    </row>
    <row r="134" spans="1:23">
      <c r="A134" s="71" t="s">
        <v>1</v>
      </c>
      <c r="B134" s="71"/>
      <c r="C134" s="6">
        <f t="shared" ref="C134:V134" si="40">SUM(C124:C133)</f>
        <v>1078</v>
      </c>
      <c r="D134" s="6">
        <f t="shared" si="40"/>
        <v>0</v>
      </c>
      <c r="E134" s="6">
        <f t="shared" si="40"/>
        <v>0</v>
      </c>
      <c r="F134" s="6">
        <f t="shared" si="40"/>
        <v>725</v>
      </c>
      <c r="G134" s="6">
        <f t="shared" si="40"/>
        <v>0</v>
      </c>
      <c r="H134" s="6">
        <f t="shared" si="40"/>
        <v>0</v>
      </c>
      <c r="I134" s="6">
        <f t="shared" si="40"/>
        <v>178</v>
      </c>
      <c r="J134" s="6">
        <f t="shared" si="40"/>
        <v>0</v>
      </c>
      <c r="K134" s="6">
        <f t="shared" si="40"/>
        <v>183</v>
      </c>
      <c r="L134" s="6">
        <f t="shared" si="40"/>
        <v>0</v>
      </c>
      <c r="M134" s="6">
        <f t="shared" si="40"/>
        <v>225</v>
      </c>
      <c r="N134" s="6">
        <f t="shared" si="40"/>
        <v>0</v>
      </c>
      <c r="O134" s="6">
        <f t="shared" si="40"/>
        <v>0</v>
      </c>
      <c r="P134" s="6">
        <f t="shared" si="40"/>
        <v>200</v>
      </c>
      <c r="Q134" s="6">
        <f t="shared" si="40"/>
        <v>0</v>
      </c>
      <c r="R134" s="6">
        <f t="shared" si="40"/>
        <v>10</v>
      </c>
      <c r="S134" s="6">
        <f t="shared" si="40"/>
        <v>25</v>
      </c>
      <c r="T134" s="6">
        <f t="shared" si="40"/>
        <v>0</v>
      </c>
      <c r="U134" s="6">
        <f t="shared" si="40"/>
        <v>0</v>
      </c>
      <c r="V134" s="6">
        <f t="shared" si="40"/>
        <v>129390</v>
      </c>
      <c r="W134" s="8"/>
    </row>
    <row r="135" spans="1:23">
      <c r="A135" s="3">
        <v>43751</v>
      </c>
      <c r="B135" s="4" t="s">
        <v>22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7">
        <f t="shared" si="39"/>
        <v>0</v>
      </c>
      <c r="W135" s="8"/>
    </row>
    <row r="136" spans="1:23">
      <c r="A136" s="3">
        <v>43751</v>
      </c>
      <c r="B136" s="4" t="s">
        <v>24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7">
        <f t="shared" si="39"/>
        <v>0</v>
      </c>
      <c r="W136" s="8"/>
    </row>
    <row r="137" spans="1:23">
      <c r="A137" s="3">
        <v>43751</v>
      </c>
      <c r="B137" s="4" t="s">
        <v>32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7">
        <f t="shared" si="39"/>
        <v>0</v>
      </c>
      <c r="W137" s="8">
        <f>SUM(V135:V137)</f>
        <v>0</v>
      </c>
    </row>
    <row r="138" spans="1:23">
      <c r="A138" s="3">
        <v>43751</v>
      </c>
      <c r="B138" s="4" t="s">
        <v>33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7">
        <f t="shared" si="39"/>
        <v>0</v>
      </c>
      <c r="W138" s="8"/>
    </row>
    <row r="139" spans="1:23">
      <c r="A139" s="3">
        <v>43751</v>
      </c>
      <c r="B139" s="4" t="s">
        <v>34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7">
        <f t="shared" si="39"/>
        <v>0</v>
      </c>
      <c r="W139" s="8">
        <f>SUM(V138:V139)</f>
        <v>0</v>
      </c>
    </row>
    <row r="140" spans="1:23">
      <c r="A140" s="3">
        <v>43751</v>
      </c>
      <c r="B140" s="4" t="s">
        <v>35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7">
        <f t="shared" si="39"/>
        <v>0</v>
      </c>
      <c r="W140" s="8"/>
    </row>
    <row r="141" spans="1:23">
      <c r="A141" s="3">
        <v>43751</v>
      </c>
      <c r="B141" s="4" t="s">
        <v>36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7">
        <f t="shared" si="39"/>
        <v>0</v>
      </c>
      <c r="W141" s="8"/>
    </row>
    <row r="142" spans="1:23">
      <c r="A142" s="3">
        <v>43751</v>
      </c>
      <c r="B142" s="4" t="s">
        <v>37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7">
        <f t="shared" si="39"/>
        <v>0</v>
      </c>
      <c r="W142" s="8"/>
    </row>
    <row r="143" spans="1:23">
      <c r="A143" s="3">
        <v>43751</v>
      </c>
      <c r="B143" s="4" t="s">
        <v>38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7">
        <f t="shared" si="39"/>
        <v>0</v>
      </c>
      <c r="W143" s="8"/>
    </row>
    <row r="144" spans="1:23">
      <c r="A144" s="3">
        <v>43751</v>
      </c>
      <c r="B144" s="4" t="s">
        <v>39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7">
        <f t="shared" si="39"/>
        <v>0</v>
      </c>
      <c r="W144" s="8">
        <f>SUM(V140:V144)</f>
        <v>0</v>
      </c>
    </row>
    <row r="145" spans="1:23">
      <c r="A145" s="71" t="s">
        <v>1</v>
      </c>
      <c r="B145" s="71"/>
      <c r="C145" s="6">
        <f t="shared" ref="C145:V145" si="41">SUM(C135:C144)</f>
        <v>0</v>
      </c>
      <c r="D145" s="6">
        <f t="shared" si="41"/>
        <v>0</v>
      </c>
      <c r="E145" s="6">
        <f t="shared" si="41"/>
        <v>0</v>
      </c>
      <c r="F145" s="6">
        <f t="shared" si="41"/>
        <v>0</v>
      </c>
      <c r="G145" s="6">
        <f t="shared" si="41"/>
        <v>0</v>
      </c>
      <c r="H145" s="6">
        <f t="shared" si="41"/>
        <v>0</v>
      </c>
      <c r="I145" s="6">
        <f t="shared" si="41"/>
        <v>0</v>
      </c>
      <c r="J145" s="6">
        <f t="shared" si="41"/>
        <v>0</v>
      </c>
      <c r="K145" s="6">
        <f t="shared" si="41"/>
        <v>0</v>
      </c>
      <c r="L145" s="6">
        <f t="shared" si="41"/>
        <v>0</v>
      </c>
      <c r="M145" s="6">
        <f t="shared" si="41"/>
        <v>0</v>
      </c>
      <c r="N145" s="6">
        <f t="shared" si="41"/>
        <v>0</v>
      </c>
      <c r="O145" s="6">
        <f t="shared" si="41"/>
        <v>0</v>
      </c>
      <c r="P145" s="6">
        <f t="shared" si="41"/>
        <v>0</v>
      </c>
      <c r="Q145" s="6">
        <f t="shared" si="41"/>
        <v>0</v>
      </c>
      <c r="R145" s="6">
        <f t="shared" si="41"/>
        <v>0</v>
      </c>
      <c r="S145" s="6">
        <f t="shared" si="41"/>
        <v>0</v>
      </c>
      <c r="T145" s="6">
        <f t="shared" si="41"/>
        <v>0</v>
      </c>
      <c r="U145" s="6">
        <f t="shared" si="41"/>
        <v>0</v>
      </c>
      <c r="V145" s="6">
        <f t="shared" si="41"/>
        <v>0</v>
      </c>
      <c r="W145" s="8"/>
    </row>
    <row r="146" spans="1:23">
      <c r="A146" s="3">
        <v>43752</v>
      </c>
      <c r="B146" s="4" t="s">
        <v>22</v>
      </c>
      <c r="C146" s="4"/>
      <c r="D146" s="4"/>
      <c r="E146" s="4"/>
      <c r="F146" s="4"/>
      <c r="G146" s="4"/>
      <c r="H146" s="4"/>
      <c r="I146" s="4">
        <v>10</v>
      </c>
      <c r="J146" s="4"/>
      <c r="K146" s="4">
        <v>322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7">
        <f t="shared" si="39"/>
        <v>13130</v>
      </c>
      <c r="W146" s="8"/>
    </row>
    <row r="147" spans="1:23">
      <c r="A147" s="3">
        <v>43752</v>
      </c>
      <c r="B147" s="4" t="s">
        <v>24</v>
      </c>
      <c r="C147" s="4"/>
      <c r="D147" s="4"/>
      <c r="E147" s="4"/>
      <c r="F147" s="4"/>
      <c r="G147" s="4"/>
      <c r="H147" s="4"/>
      <c r="I147" s="4">
        <v>600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7">
        <f t="shared" si="39"/>
        <v>15000</v>
      </c>
      <c r="W147" s="8"/>
    </row>
    <row r="148" spans="1:23">
      <c r="A148" s="3">
        <v>43752</v>
      </c>
      <c r="B148" s="4" t="s">
        <v>32</v>
      </c>
      <c r="C148" s="4">
        <v>50</v>
      </c>
      <c r="D148" s="4"/>
      <c r="E148" s="4"/>
      <c r="F148" s="4"/>
      <c r="G148" s="4"/>
      <c r="H148" s="4"/>
      <c r="I148" s="4">
        <v>30</v>
      </c>
      <c r="J148" s="4"/>
      <c r="K148" s="4"/>
      <c r="L148" s="4"/>
      <c r="M148" s="4">
        <v>360</v>
      </c>
      <c r="N148" s="4"/>
      <c r="O148" s="4"/>
      <c r="P148" s="4"/>
      <c r="Q148" s="4"/>
      <c r="R148" s="4">
        <v>20</v>
      </c>
      <c r="S148" s="4"/>
      <c r="T148" s="4"/>
      <c r="U148" s="4"/>
      <c r="V148" s="7">
        <f t="shared" si="39"/>
        <v>33550</v>
      </c>
      <c r="W148" s="8">
        <f>SUM(V146:V148)</f>
        <v>61680</v>
      </c>
    </row>
    <row r="149" spans="1:23">
      <c r="A149" s="3">
        <v>43752</v>
      </c>
      <c r="B149" s="4" t="s">
        <v>33</v>
      </c>
      <c r="C149" s="4">
        <v>500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7">
        <f t="shared" si="39"/>
        <v>20000</v>
      </c>
      <c r="W149" s="8"/>
    </row>
    <row r="150" spans="1:23">
      <c r="A150" s="3">
        <v>43752</v>
      </c>
      <c r="B150" s="4" t="s">
        <v>34</v>
      </c>
      <c r="C150" s="4">
        <v>500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7">
        <f t="shared" si="39"/>
        <v>20000</v>
      </c>
      <c r="W150" s="8">
        <f>SUM(V149:V150)</f>
        <v>40000</v>
      </c>
    </row>
    <row r="151" spans="1:23">
      <c r="A151" s="3">
        <v>43752</v>
      </c>
      <c r="B151" s="4" t="s">
        <v>35</v>
      </c>
      <c r="C151" s="4">
        <v>350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7">
        <f t="shared" si="39"/>
        <v>14000</v>
      </c>
      <c r="W151" s="8"/>
    </row>
    <row r="152" spans="1:23">
      <c r="A152" s="3">
        <v>43752</v>
      </c>
      <c r="B152" s="4" t="s">
        <v>36</v>
      </c>
      <c r="C152" s="4">
        <v>118</v>
      </c>
      <c r="D152" s="4"/>
      <c r="E152" s="4"/>
      <c r="F152" s="4">
        <v>200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7">
        <f t="shared" si="39"/>
        <v>12720</v>
      </c>
      <c r="W152" s="8"/>
    </row>
    <row r="153" spans="1:23">
      <c r="A153" s="3">
        <v>43752</v>
      </c>
      <c r="B153" s="4" t="s">
        <v>37</v>
      </c>
      <c r="C153" s="4">
        <v>450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7">
        <f t="shared" si="39"/>
        <v>18000</v>
      </c>
      <c r="W153" s="8"/>
    </row>
    <row r="154" spans="1:23">
      <c r="A154" s="3">
        <v>43752</v>
      </c>
      <c r="B154" s="4" t="s">
        <v>38</v>
      </c>
      <c r="C154" s="4"/>
      <c r="D154" s="4"/>
      <c r="E154" s="4"/>
      <c r="F154" s="4">
        <v>300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7">
        <f t="shared" si="39"/>
        <v>12000</v>
      </c>
      <c r="W154" s="8"/>
    </row>
    <row r="155" spans="1:23">
      <c r="A155" s="3">
        <v>43752</v>
      </c>
      <c r="B155" s="4" t="s">
        <v>39</v>
      </c>
      <c r="C155" s="4"/>
      <c r="D155" s="4"/>
      <c r="E155" s="4"/>
      <c r="F155" s="4">
        <v>300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7">
        <f t="shared" si="39"/>
        <v>12000</v>
      </c>
      <c r="W155" s="8">
        <f>SUM(V151:V155)</f>
        <v>68720</v>
      </c>
    </row>
    <row r="156" spans="1:23">
      <c r="A156" s="71" t="s">
        <v>1</v>
      </c>
      <c r="B156" s="71"/>
      <c r="C156" s="6">
        <f t="shared" ref="C156:V156" si="42">SUM(C146:C155)</f>
        <v>1968</v>
      </c>
      <c r="D156" s="6">
        <f t="shared" si="42"/>
        <v>0</v>
      </c>
      <c r="E156" s="6">
        <f t="shared" si="42"/>
        <v>0</v>
      </c>
      <c r="F156" s="6">
        <f t="shared" si="42"/>
        <v>800</v>
      </c>
      <c r="G156" s="6">
        <f t="shared" si="42"/>
        <v>0</v>
      </c>
      <c r="H156" s="6">
        <f t="shared" si="42"/>
        <v>0</v>
      </c>
      <c r="I156" s="6">
        <f t="shared" si="42"/>
        <v>640</v>
      </c>
      <c r="J156" s="6">
        <f t="shared" si="42"/>
        <v>0</v>
      </c>
      <c r="K156" s="6">
        <f t="shared" si="42"/>
        <v>322</v>
      </c>
      <c r="L156" s="6">
        <f t="shared" si="42"/>
        <v>0</v>
      </c>
      <c r="M156" s="6">
        <f t="shared" si="42"/>
        <v>360</v>
      </c>
      <c r="N156" s="6">
        <f t="shared" si="42"/>
        <v>0</v>
      </c>
      <c r="O156" s="6">
        <f t="shared" si="42"/>
        <v>0</v>
      </c>
      <c r="P156" s="6">
        <f t="shared" si="42"/>
        <v>0</v>
      </c>
      <c r="Q156" s="6">
        <f t="shared" si="42"/>
        <v>0</v>
      </c>
      <c r="R156" s="6">
        <f t="shared" si="42"/>
        <v>20</v>
      </c>
      <c r="S156" s="6">
        <f t="shared" si="42"/>
        <v>0</v>
      </c>
      <c r="T156" s="6">
        <f t="shared" si="42"/>
        <v>0</v>
      </c>
      <c r="U156" s="6">
        <f t="shared" si="42"/>
        <v>0</v>
      </c>
      <c r="V156" s="6">
        <f t="shared" si="42"/>
        <v>170400</v>
      </c>
      <c r="W156" s="8">
        <f>SUM(C156:U156)</f>
        <v>4110</v>
      </c>
    </row>
    <row r="157" spans="1:23">
      <c r="A157" s="3">
        <v>43753</v>
      </c>
      <c r="B157" s="4" t="s">
        <v>22</v>
      </c>
      <c r="C157" s="4"/>
      <c r="D157" s="4"/>
      <c r="E157" s="4"/>
      <c r="F157" s="4"/>
      <c r="G157" s="4"/>
      <c r="H157" s="4"/>
      <c r="I157" s="4">
        <v>10</v>
      </c>
      <c r="J157" s="4"/>
      <c r="K157" s="4">
        <v>328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7">
        <f t="shared" si="39"/>
        <v>13370</v>
      </c>
      <c r="W157" s="8"/>
    </row>
    <row r="158" spans="1:23">
      <c r="A158" s="3">
        <v>43753</v>
      </c>
      <c r="B158" s="4" t="s">
        <v>24</v>
      </c>
      <c r="C158" s="4"/>
      <c r="D158" s="4"/>
      <c r="E158" s="4"/>
      <c r="F158" s="4"/>
      <c r="G158" s="4"/>
      <c r="H158" s="4"/>
      <c r="I158" s="4">
        <v>200</v>
      </c>
      <c r="J158" s="4"/>
      <c r="K158" s="4"/>
      <c r="L158" s="4"/>
      <c r="M158" s="4"/>
      <c r="N158" s="4"/>
      <c r="O158" s="4"/>
      <c r="P158" s="4">
        <v>325</v>
      </c>
      <c r="Q158" s="4"/>
      <c r="R158" s="4"/>
      <c r="S158" s="4"/>
      <c r="T158" s="4"/>
      <c r="U158" s="4"/>
      <c r="V158" s="7">
        <f t="shared" si="39"/>
        <v>13125</v>
      </c>
      <c r="W158" s="8"/>
    </row>
    <row r="159" spans="1:23">
      <c r="A159" s="3">
        <v>43753</v>
      </c>
      <c r="B159" s="4" t="s">
        <v>32</v>
      </c>
      <c r="C159" s="4">
        <v>250</v>
      </c>
      <c r="D159" s="4"/>
      <c r="E159" s="4"/>
      <c r="F159" s="4"/>
      <c r="G159" s="4"/>
      <c r="H159" s="4"/>
      <c r="I159" s="4">
        <v>12</v>
      </c>
      <c r="J159" s="4"/>
      <c r="K159" s="4"/>
      <c r="L159" s="4"/>
      <c r="M159" s="4">
        <v>150</v>
      </c>
      <c r="N159" s="4"/>
      <c r="O159" s="4"/>
      <c r="P159" s="4"/>
      <c r="Q159" s="4"/>
      <c r="R159" s="4">
        <v>10</v>
      </c>
      <c r="S159" s="4"/>
      <c r="T159" s="4"/>
      <c r="U159" s="4"/>
      <c r="V159" s="7">
        <f t="shared" si="39"/>
        <v>24800</v>
      </c>
      <c r="W159" s="8">
        <f>SUM(V157:V159)</f>
        <v>51295</v>
      </c>
    </row>
    <row r="160" spans="1:23">
      <c r="A160" s="3">
        <v>43753</v>
      </c>
      <c r="B160" s="4" t="s">
        <v>33</v>
      </c>
      <c r="C160" s="4">
        <v>550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7">
        <f t="shared" si="39"/>
        <v>22000</v>
      </c>
      <c r="W160" s="8"/>
    </row>
    <row r="161" spans="1:23">
      <c r="A161" s="3">
        <v>43753</v>
      </c>
      <c r="B161" s="4" t="s">
        <v>34</v>
      </c>
      <c r="C161" s="4">
        <v>500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7">
        <f t="shared" si="39"/>
        <v>20000</v>
      </c>
      <c r="W161" s="8">
        <f>SUM(V160:V161)</f>
        <v>42000</v>
      </c>
    </row>
    <row r="162" spans="1:23">
      <c r="A162" s="3">
        <v>43753</v>
      </c>
      <c r="B162" s="4" t="s">
        <v>35</v>
      </c>
      <c r="C162" s="4">
        <v>480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7">
        <f t="shared" si="39"/>
        <v>19200</v>
      </c>
      <c r="W162" s="8"/>
    </row>
    <row r="163" spans="1:23">
      <c r="A163" s="3">
        <v>43753</v>
      </c>
      <c r="B163" s="4" t="s">
        <v>36</v>
      </c>
      <c r="C163" s="4">
        <v>480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7">
        <f t="shared" si="39"/>
        <v>19200</v>
      </c>
      <c r="W163" s="8"/>
    </row>
    <row r="164" spans="1:23">
      <c r="A164" s="3">
        <v>43753</v>
      </c>
      <c r="B164" s="4" t="s">
        <v>37</v>
      </c>
      <c r="C164" s="4">
        <v>201</v>
      </c>
      <c r="D164" s="4"/>
      <c r="E164" s="4"/>
      <c r="F164" s="4">
        <v>250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7">
        <f t="shared" si="39"/>
        <v>18040</v>
      </c>
      <c r="W164" s="8"/>
    </row>
    <row r="165" spans="1:23">
      <c r="A165" s="3">
        <v>43753</v>
      </c>
      <c r="B165" s="4" t="s">
        <v>38</v>
      </c>
      <c r="C165" s="4"/>
      <c r="D165" s="4"/>
      <c r="E165" s="4"/>
      <c r="F165" s="4">
        <v>350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7">
        <f t="shared" si="39"/>
        <v>14000</v>
      </c>
      <c r="W165" s="8"/>
    </row>
    <row r="166" spans="1:23">
      <c r="A166" s="3">
        <v>43753</v>
      </c>
      <c r="B166" s="4" t="s">
        <v>39</v>
      </c>
      <c r="C166" s="4"/>
      <c r="D166" s="4"/>
      <c r="E166" s="4"/>
      <c r="F166" s="4">
        <v>400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7">
        <f t="shared" si="39"/>
        <v>16000</v>
      </c>
      <c r="W166" s="8">
        <f>SUM(V162:V166)</f>
        <v>86440</v>
      </c>
    </row>
    <row r="167" spans="1:23">
      <c r="A167" s="71" t="s">
        <v>1</v>
      </c>
      <c r="B167" s="71"/>
      <c r="C167" s="6">
        <f t="shared" ref="C167:V167" si="43">SUM(C157:C166)</f>
        <v>2461</v>
      </c>
      <c r="D167" s="6">
        <f t="shared" si="43"/>
        <v>0</v>
      </c>
      <c r="E167" s="6">
        <f t="shared" si="43"/>
        <v>0</v>
      </c>
      <c r="F167" s="6">
        <f t="shared" si="43"/>
        <v>1000</v>
      </c>
      <c r="G167" s="6">
        <f t="shared" si="43"/>
        <v>0</v>
      </c>
      <c r="H167" s="6">
        <f t="shared" si="43"/>
        <v>0</v>
      </c>
      <c r="I167" s="6">
        <f t="shared" si="43"/>
        <v>222</v>
      </c>
      <c r="J167" s="6">
        <f t="shared" si="43"/>
        <v>0</v>
      </c>
      <c r="K167" s="6">
        <f t="shared" si="43"/>
        <v>328</v>
      </c>
      <c r="L167" s="6">
        <f t="shared" si="43"/>
        <v>0</v>
      </c>
      <c r="M167" s="6">
        <f t="shared" si="43"/>
        <v>150</v>
      </c>
      <c r="N167" s="6">
        <f t="shared" si="43"/>
        <v>0</v>
      </c>
      <c r="O167" s="6">
        <f t="shared" si="43"/>
        <v>0</v>
      </c>
      <c r="P167" s="6">
        <f t="shared" si="43"/>
        <v>325</v>
      </c>
      <c r="Q167" s="6">
        <f t="shared" si="43"/>
        <v>0</v>
      </c>
      <c r="R167" s="6">
        <f t="shared" si="43"/>
        <v>10</v>
      </c>
      <c r="S167" s="6">
        <f t="shared" si="43"/>
        <v>0</v>
      </c>
      <c r="T167" s="6">
        <f t="shared" si="43"/>
        <v>0</v>
      </c>
      <c r="U167" s="6">
        <f t="shared" si="43"/>
        <v>0</v>
      </c>
      <c r="V167" s="6">
        <f t="shared" si="43"/>
        <v>179735</v>
      </c>
      <c r="W167" s="8">
        <f>SUM(C167:U167)</f>
        <v>4496</v>
      </c>
    </row>
    <row r="168" spans="1:23">
      <c r="A168" s="3">
        <v>43754</v>
      </c>
      <c r="B168" s="4" t="s">
        <v>22</v>
      </c>
      <c r="C168" s="4"/>
      <c r="D168" s="4"/>
      <c r="E168" s="4"/>
      <c r="F168" s="4"/>
      <c r="G168" s="4"/>
      <c r="H168" s="4"/>
      <c r="I168" s="4">
        <v>9</v>
      </c>
      <c r="J168" s="4"/>
      <c r="K168" s="4">
        <v>297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7">
        <f t="shared" si="39"/>
        <v>12105</v>
      </c>
      <c r="W168" s="8"/>
    </row>
    <row r="169" spans="1:23">
      <c r="A169" s="3">
        <v>43754</v>
      </c>
      <c r="B169" s="4" t="s">
        <v>24</v>
      </c>
      <c r="C169" s="4"/>
      <c r="D169" s="4"/>
      <c r="E169" s="4"/>
      <c r="F169" s="4"/>
      <c r="G169" s="4"/>
      <c r="H169" s="4"/>
      <c r="I169" s="4">
        <v>500</v>
      </c>
      <c r="J169" s="4"/>
      <c r="K169" s="4"/>
      <c r="L169" s="4"/>
      <c r="M169" s="4"/>
      <c r="N169" s="4"/>
      <c r="O169" s="4"/>
      <c r="P169" s="4">
        <v>50</v>
      </c>
      <c r="Q169" s="4"/>
      <c r="R169" s="4"/>
      <c r="S169" s="4"/>
      <c r="T169" s="4"/>
      <c r="U169" s="4"/>
      <c r="V169" s="7">
        <f t="shared" si="39"/>
        <v>13750</v>
      </c>
      <c r="W169" s="8"/>
    </row>
    <row r="170" spans="1:23">
      <c r="A170" s="3">
        <v>43754</v>
      </c>
      <c r="B170" s="4" t="s">
        <v>32</v>
      </c>
      <c r="C170" s="4">
        <v>365</v>
      </c>
      <c r="D170" s="4"/>
      <c r="E170" s="4"/>
      <c r="F170" s="4"/>
      <c r="G170" s="4"/>
      <c r="H170" s="4"/>
      <c r="I170" s="4">
        <v>10</v>
      </c>
      <c r="J170" s="4"/>
      <c r="K170" s="4"/>
      <c r="L170" s="4"/>
      <c r="M170" s="4"/>
      <c r="N170" s="4"/>
      <c r="O170" s="4"/>
      <c r="P170" s="4"/>
      <c r="Q170" s="4"/>
      <c r="R170" s="4">
        <v>10</v>
      </c>
      <c r="S170" s="4"/>
      <c r="T170" s="4"/>
      <c r="U170" s="4"/>
      <c r="V170" s="7">
        <f t="shared" si="39"/>
        <v>24850</v>
      </c>
      <c r="W170" s="8">
        <f>SUM(V168:V170)</f>
        <v>50705</v>
      </c>
    </row>
    <row r="171" spans="1:23">
      <c r="A171" s="3">
        <v>43754</v>
      </c>
      <c r="B171" s="4" t="s">
        <v>33</v>
      </c>
      <c r="C171" s="4">
        <v>500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7">
        <f t="shared" si="39"/>
        <v>20000</v>
      </c>
      <c r="W171" s="8"/>
    </row>
    <row r="172" spans="1:23">
      <c r="A172" s="3">
        <v>43754</v>
      </c>
      <c r="B172" s="4" t="s">
        <v>34</v>
      </c>
      <c r="C172" s="4">
        <v>500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7">
        <f t="shared" si="39"/>
        <v>20000</v>
      </c>
      <c r="W172" s="8">
        <f>SUM(V171:V172)</f>
        <v>40000</v>
      </c>
    </row>
    <row r="173" spans="1:23">
      <c r="A173" s="3">
        <v>43754</v>
      </c>
      <c r="B173" s="4" t="s">
        <v>35</v>
      </c>
      <c r="C173" s="4">
        <v>300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7">
        <f t="shared" si="39"/>
        <v>12000</v>
      </c>
      <c r="W173" s="8"/>
    </row>
    <row r="174" spans="1:23">
      <c r="A174" s="3">
        <v>43754</v>
      </c>
      <c r="B174" s="4" t="s">
        <v>36</v>
      </c>
      <c r="C174" s="4">
        <v>231</v>
      </c>
      <c r="D174" s="4"/>
      <c r="E174" s="4"/>
      <c r="F174" s="4">
        <v>200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7">
        <f t="shared" si="39"/>
        <v>17240</v>
      </c>
      <c r="W174" s="8"/>
    </row>
    <row r="175" spans="1:23">
      <c r="A175" s="3">
        <v>43754</v>
      </c>
      <c r="B175" s="4" t="s">
        <v>37</v>
      </c>
      <c r="C175" s="4"/>
      <c r="D175" s="4"/>
      <c r="E175" s="4"/>
      <c r="F175" s="4">
        <v>400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7">
        <f t="shared" si="39"/>
        <v>16000</v>
      </c>
      <c r="W175" s="8"/>
    </row>
    <row r="176" spans="1:23">
      <c r="A176" s="3">
        <v>43754</v>
      </c>
      <c r="B176" s="4" t="s">
        <v>38</v>
      </c>
      <c r="C176" s="4"/>
      <c r="D176" s="4"/>
      <c r="E176" s="4"/>
      <c r="F176" s="4">
        <v>350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7">
        <f t="shared" si="39"/>
        <v>14000</v>
      </c>
      <c r="W176" s="8"/>
    </row>
    <row r="177" spans="1:23">
      <c r="A177" s="3">
        <v>43754</v>
      </c>
      <c r="B177" s="4" t="s">
        <v>39</v>
      </c>
      <c r="C177" s="4"/>
      <c r="D177" s="4"/>
      <c r="E177" s="4"/>
      <c r="F177" s="4">
        <v>462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7">
        <f t="shared" si="39"/>
        <v>18480</v>
      </c>
      <c r="W177" s="8">
        <f>SUM(V173:V177)</f>
        <v>77720</v>
      </c>
    </row>
    <row r="178" spans="1:23">
      <c r="A178" s="71" t="s">
        <v>1</v>
      </c>
      <c r="B178" s="71"/>
      <c r="C178" s="6">
        <f t="shared" ref="C178:V178" si="44">SUM(C168:C177)</f>
        <v>1896</v>
      </c>
      <c r="D178" s="6">
        <f t="shared" si="44"/>
        <v>0</v>
      </c>
      <c r="E178" s="6">
        <f t="shared" si="44"/>
        <v>0</v>
      </c>
      <c r="F178" s="6">
        <f t="shared" si="44"/>
        <v>1412</v>
      </c>
      <c r="G178" s="6">
        <f t="shared" si="44"/>
        <v>0</v>
      </c>
      <c r="H178" s="6">
        <f t="shared" si="44"/>
        <v>0</v>
      </c>
      <c r="I178" s="6">
        <f t="shared" si="44"/>
        <v>519</v>
      </c>
      <c r="J178" s="6">
        <f t="shared" si="44"/>
        <v>0</v>
      </c>
      <c r="K178" s="6">
        <f t="shared" si="44"/>
        <v>297</v>
      </c>
      <c r="L178" s="6">
        <f t="shared" si="44"/>
        <v>0</v>
      </c>
      <c r="M178" s="6">
        <f t="shared" si="44"/>
        <v>0</v>
      </c>
      <c r="N178" s="6">
        <f t="shared" si="44"/>
        <v>0</v>
      </c>
      <c r="O178" s="6">
        <f t="shared" si="44"/>
        <v>0</v>
      </c>
      <c r="P178" s="6">
        <f t="shared" si="44"/>
        <v>50</v>
      </c>
      <c r="Q178" s="6">
        <f t="shared" si="44"/>
        <v>0</v>
      </c>
      <c r="R178" s="6">
        <f t="shared" si="44"/>
        <v>10</v>
      </c>
      <c r="S178" s="6">
        <f t="shared" si="44"/>
        <v>0</v>
      </c>
      <c r="T178" s="6">
        <f t="shared" si="44"/>
        <v>0</v>
      </c>
      <c r="U178" s="6">
        <f t="shared" si="44"/>
        <v>0</v>
      </c>
      <c r="V178" s="6">
        <f t="shared" si="44"/>
        <v>168425</v>
      </c>
      <c r="W178" s="8"/>
    </row>
    <row r="179" spans="1:23">
      <c r="A179" s="3">
        <v>43755</v>
      </c>
      <c r="B179" s="4" t="s">
        <v>22</v>
      </c>
      <c r="C179" s="4"/>
      <c r="D179" s="4"/>
      <c r="E179" s="4"/>
      <c r="F179" s="4"/>
      <c r="G179" s="4"/>
      <c r="H179" s="4"/>
      <c r="I179" s="4">
        <v>5</v>
      </c>
      <c r="J179" s="4"/>
      <c r="K179" s="4">
        <v>151</v>
      </c>
      <c r="L179" s="4"/>
      <c r="M179" s="4"/>
      <c r="N179" s="4"/>
      <c r="O179" s="4"/>
      <c r="P179" s="4"/>
      <c r="Q179" s="4">
        <v>16</v>
      </c>
      <c r="R179" s="4"/>
      <c r="S179" s="4"/>
      <c r="T179" s="4"/>
      <c r="U179" s="4"/>
      <c r="V179" s="7">
        <f t="shared" si="39"/>
        <v>22165</v>
      </c>
      <c r="W179" s="8"/>
    </row>
    <row r="180" spans="1:23">
      <c r="A180" s="3">
        <v>43755</v>
      </c>
      <c r="B180" s="4" t="s">
        <v>24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>
        <v>650</v>
      </c>
      <c r="Q180" s="4"/>
      <c r="R180" s="4"/>
      <c r="S180" s="4"/>
      <c r="T180" s="4"/>
      <c r="U180" s="4"/>
      <c r="V180" s="7">
        <f t="shared" si="39"/>
        <v>16250</v>
      </c>
      <c r="W180" s="8"/>
    </row>
    <row r="181" spans="1:23">
      <c r="A181" s="3">
        <v>43755</v>
      </c>
      <c r="B181" s="4" t="s">
        <v>32</v>
      </c>
      <c r="C181" s="4">
        <v>300</v>
      </c>
      <c r="D181" s="4"/>
      <c r="E181" s="4"/>
      <c r="F181" s="4"/>
      <c r="G181" s="4"/>
      <c r="H181" s="4"/>
      <c r="I181" s="4">
        <v>10</v>
      </c>
      <c r="J181" s="4"/>
      <c r="K181" s="4"/>
      <c r="L181" s="4"/>
      <c r="M181" s="4"/>
      <c r="N181" s="4"/>
      <c r="O181" s="4"/>
      <c r="P181" s="4"/>
      <c r="Q181" s="4"/>
      <c r="R181" s="4">
        <v>18</v>
      </c>
      <c r="S181" s="4"/>
      <c r="T181" s="4"/>
      <c r="U181" s="4"/>
      <c r="V181" s="7">
        <f t="shared" si="39"/>
        <v>30250</v>
      </c>
      <c r="W181" s="8">
        <f>SUM(V179:V181)</f>
        <v>68665</v>
      </c>
    </row>
    <row r="182" spans="1:23">
      <c r="A182" s="3">
        <v>43755</v>
      </c>
      <c r="B182" s="4" t="s">
        <v>33</v>
      </c>
      <c r="C182" s="4">
        <v>600</v>
      </c>
      <c r="D182" s="4">
        <v>40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7">
        <f t="shared" si="39"/>
        <v>25000</v>
      </c>
      <c r="W182" s="8"/>
    </row>
    <row r="183" spans="1:23">
      <c r="A183" s="3">
        <v>43755</v>
      </c>
      <c r="B183" s="4" t="s">
        <v>34</v>
      </c>
      <c r="C183" s="4">
        <v>395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7">
        <f t="shared" si="39"/>
        <v>15800</v>
      </c>
      <c r="W183" s="8">
        <f>SUM(V182:V183)</f>
        <v>40800</v>
      </c>
    </row>
    <row r="184" spans="1:23">
      <c r="A184" s="3">
        <v>43755</v>
      </c>
      <c r="B184" s="4" t="s">
        <v>35</v>
      </c>
      <c r="C184" s="4">
        <v>346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7">
        <f t="shared" si="39"/>
        <v>13840</v>
      </c>
      <c r="W184" s="8"/>
    </row>
    <row r="185" spans="1:23">
      <c r="A185" s="3">
        <v>43755</v>
      </c>
      <c r="B185" s="4" t="s">
        <v>36</v>
      </c>
      <c r="C185" s="4"/>
      <c r="D185" s="4"/>
      <c r="E185" s="4"/>
      <c r="F185" s="4">
        <v>350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7">
        <f t="shared" si="39"/>
        <v>14000</v>
      </c>
      <c r="W185" s="8"/>
    </row>
    <row r="186" spans="1:23">
      <c r="A186" s="3">
        <v>43755</v>
      </c>
      <c r="B186" s="4" t="s">
        <v>37</v>
      </c>
      <c r="C186" s="4"/>
      <c r="D186" s="4"/>
      <c r="E186" s="4"/>
      <c r="F186" s="4">
        <v>400</v>
      </c>
      <c r="G186" s="4">
        <v>80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7">
        <f t="shared" si="39"/>
        <v>20000</v>
      </c>
      <c r="W186" s="8"/>
    </row>
    <row r="187" spans="1:23">
      <c r="A187" s="3">
        <v>43755</v>
      </c>
      <c r="B187" s="4" t="s">
        <v>38</v>
      </c>
      <c r="C187" s="4"/>
      <c r="D187" s="4"/>
      <c r="E187" s="4"/>
      <c r="F187" s="4">
        <v>450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7">
        <f t="shared" si="39"/>
        <v>18000</v>
      </c>
      <c r="W187" s="8"/>
    </row>
    <row r="188" spans="1:23">
      <c r="A188" s="3">
        <v>43755</v>
      </c>
      <c r="B188" s="4" t="s">
        <v>39</v>
      </c>
      <c r="C188" s="4"/>
      <c r="D188" s="4"/>
      <c r="E188" s="4"/>
      <c r="F188" s="4">
        <v>300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7">
        <f t="shared" si="39"/>
        <v>12000</v>
      </c>
      <c r="W188" s="8">
        <f>SUM(V184:V188)</f>
        <v>77840</v>
      </c>
    </row>
    <row r="189" spans="1:23">
      <c r="A189" s="71" t="s">
        <v>1</v>
      </c>
      <c r="B189" s="71"/>
      <c r="C189" s="6">
        <f t="shared" ref="C189:V189" si="45">SUM(C179:C188)</f>
        <v>1641</v>
      </c>
      <c r="D189" s="6">
        <f t="shared" si="45"/>
        <v>40</v>
      </c>
      <c r="E189" s="6">
        <f t="shared" si="45"/>
        <v>0</v>
      </c>
      <c r="F189" s="6">
        <f t="shared" si="45"/>
        <v>1500</v>
      </c>
      <c r="G189" s="6">
        <f t="shared" si="45"/>
        <v>80</v>
      </c>
      <c r="H189" s="6">
        <f t="shared" si="45"/>
        <v>0</v>
      </c>
      <c r="I189" s="6">
        <f t="shared" si="45"/>
        <v>15</v>
      </c>
      <c r="J189" s="6">
        <f t="shared" si="45"/>
        <v>0</v>
      </c>
      <c r="K189" s="6">
        <f t="shared" si="45"/>
        <v>151</v>
      </c>
      <c r="L189" s="6">
        <f t="shared" si="45"/>
        <v>0</v>
      </c>
      <c r="M189" s="6">
        <f t="shared" si="45"/>
        <v>0</v>
      </c>
      <c r="N189" s="6">
        <f t="shared" si="45"/>
        <v>0</v>
      </c>
      <c r="O189" s="6">
        <f t="shared" si="45"/>
        <v>0</v>
      </c>
      <c r="P189" s="6">
        <f t="shared" si="45"/>
        <v>650</v>
      </c>
      <c r="Q189" s="6">
        <f t="shared" si="45"/>
        <v>16</v>
      </c>
      <c r="R189" s="6">
        <f t="shared" si="45"/>
        <v>18</v>
      </c>
      <c r="S189" s="6">
        <f t="shared" si="45"/>
        <v>0</v>
      </c>
      <c r="T189" s="6">
        <f t="shared" si="45"/>
        <v>0</v>
      </c>
      <c r="U189" s="6">
        <f t="shared" si="45"/>
        <v>0</v>
      </c>
      <c r="V189" s="6">
        <f t="shared" si="45"/>
        <v>187305</v>
      </c>
      <c r="W189" s="8">
        <f>SUM(C189:U189)</f>
        <v>4111</v>
      </c>
    </row>
    <row r="190" spans="1:23">
      <c r="A190" s="3">
        <v>43756</v>
      </c>
      <c r="B190" s="4" t="s">
        <v>22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>
        <v>10</v>
      </c>
      <c r="R190" s="4"/>
      <c r="S190" s="4"/>
      <c r="T190" s="4"/>
      <c r="U190" s="4"/>
      <c r="V190" s="7">
        <f t="shared" si="39"/>
        <v>10000</v>
      </c>
      <c r="W190" s="8"/>
    </row>
    <row r="191" spans="1:23">
      <c r="A191" s="3">
        <v>43756</v>
      </c>
      <c r="B191" s="4" t="s">
        <v>24</v>
      </c>
      <c r="C191" s="4"/>
      <c r="D191" s="4"/>
      <c r="E191" s="4"/>
      <c r="F191" s="4"/>
      <c r="G191" s="4"/>
      <c r="H191" s="4"/>
      <c r="I191" s="4">
        <v>550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7">
        <f t="shared" si="39"/>
        <v>13750</v>
      </c>
      <c r="W191" s="8"/>
    </row>
    <row r="192" spans="1:23">
      <c r="A192" s="3">
        <v>43756</v>
      </c>
      <c r="B192" s="4" t="s">
        <v>32</v>
      </c>
      <c r="C192" s="4"/>
      <c r="D192" s="4"/>
      <c r="E192" s="4"/>
      <c r="F192" s="4"/>
      <c r="G192" s="4"/>
      <c r="H192" s="4"/>
      <c r="I192" s="4">
        <v>25</v>
      </c>
      <c r="J192" s="4"/>
      <c r="K192" s="4"/>
      <c r="L192" s="4"/>
      <c r="M192" s="4">
        <v>751</v>
      </c>
      <c r="N192" s="4"/>
      <c r="O192" s="4"/>
      <c r="P192" s="4"/>
      <c r="Q192" s="4"/>
      <c r="R192" s="4">
        <v>10</v>
      </c>
      <c r="S192" s="4"/>
      <c r="T192" s="4"/>
      <c r="U192" s="4"/>
      <c r="V192" s="7">
        <f t="shared" si="39"/>
        <v>33155</v>
      </c>
      <c r="W192" s="8">
        <f>SUM(V190:V192)</f>
        <v>56905</v>
      </c>
    </row>
    <row r="193" spans="1:23">
      <c r="A193" s="3">
        <v>43756</v>
      </c>
      <c r="B193" s="4" t="s">
        <v>33</v>
      </c>
      <c r="C193" s="4">
        <v>700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7">
        <f t="shared" si="39"/>
        <v>28000</v>
      </c>
      <c r="W193" s="8"/>
    </row>
    <row r="194" spans="1:23">
      <c r="A194" s="3">
        <v>43756</v>
      </c>
      <c r="B194" s="4" t="s">
        <v>34</v>
      </c>
      <c r="C194" s="4">
        <v>400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7">
        <f t="shared" si="39"/>
        <v>16000</v>
      </c>
      <c r="W194" s="8">
        <f>SUM(V193:V194)</f>
        <v>44000</v>
      </c>
    </row>
    <row r="195" spans="1:23">
      <c r="A195" s="3">
        <v>43756</v>
      </c>
      <c r="B195" s="4" t="s">
        <v>35</v>
      </c>
      <c r="C195" s="4">
        <v>228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7">
        <f t="shared" si="39"/>
        <v>9120</v>
      </c>
      <c r="W195" s="8"/>
    </row>
    <row r="196" spans="1:23">
      <c r="A196" s="3">
        <v>43756</v>
      </c>
      <c r="B196" s="4" t="s">
        <v>36</v>
      </c>
      <c r="C196" s="4">
        <v>450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7">
        <f t="shared" ref="V196:V259" si="46">(C196*40)+(D196*25)+(E196*20)+(F196*40)+(G196*50)+(H196*50)+(I196*25)+(J196*30)+(K196*40)+(L196*30)+(M196*30)+(N196*30)+(O196*30)+(P196*25+(Q196*1000)+(R196*1000)+(S196*950)+(T196*40)+(U196*25))</f>
        <v>18000</v>
      </c>
      <c r="W196" s="8"/>
    </row>
    <row r="197" spans="1:23">
      <c r="A197" s="3">
        <v>43756</v>
      </c>
      <c r="B197" s="4" t="s">
        <v>37</v>
      </c>
      <c r="C197" s="4">
        <v>350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7">
        <f t="shared" si="46"/>
        <v>14000</v>
      </c>
      <c r="W197" s="8"/>
    </row>
    <row r="198" spans="1:23">
      <c r="A198" s="3">
        <v>43756</v>
      </c>
      <c r="B198" s="4" t="s">
        <v>38</v>
      </c>
      <c r="C198" s="4">
        <v>300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7">
        <f t="shared" si="46"/>
        <v>12000</v>
      </c>
      <c r="W198" s="8"/>
    </row>
    <row r="199" spans="1:23">
      <c r="A199" s="3">
        <v>43756</v>
      </c>
      <c r="B199" s="4" t="s">
        <v>39</v>
      </c>
      <c r="C199" s="4"/>
      <c r="D199" s="4"/>
      <c r="E199" s="4"/>
      <c r="F199" s="4">
        <v>495</v>
      </c>
      <c r="G199" s="4"/>
      <c r="H199" s="4">
        <v>70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7">
        <f t="shared" si="46"/>
        <v>23300</v>
      </c>
      <c r="W199" s="8">
        <f>SUM(V195:V199)</f>
        <v>76420</v>
      </c>
    </row>
    <row r="200" spans="1:23">
      <c r="A200" s="71" t="s">
        <v>1</v>
      </c>
      <c r="B200" s="71"/>
      <c r="C200" s="6">
        <f t="shared" ref="C200:V200" si="47">SUM(C190:C199)</f>
        <v>2428</v>
      </c>
      <c r="D200" s="6">
        <f t="shared" si="47"/>
        <v>0</v>
      </c>
      <c r="E200" s="6">
        <f t="shared" si="47"/>
        <v>0</v>
      </c>
      <c r="F200" s="6">
        <f t="shared" si="47"/>
        <v>495</v>
      </c>
      <c r="G200" s="6">
        <f t="shared" si="47"/>
        <v>0</v>
      </c>
      <c r="H200" s="6">
        <f t="shared" si="47"/>
        <v>70</v>
      </c>
      <c r="I200" s="6">
        <f t="shared" si="47"/>
        <v>575</v>
      </c>
      <c r="J200" s="6">
        <f t="shared" si="47"/>
        <v>0</v>
      </c>
      <c r="K200" s="6">
        <f t="shared" si="47"/>
        <v>0</v>
      </c>
      <c r="L200" s="6">
        <f t="shared" si="47"/>
        <v>0</v>
      </c>
      <c r="M200" s="6">
        <f t="shared" si="47"/>
        <v>751</v>
      </c>
      <c r="N200" s="6">
        <f t="shared" si="47"/>
        <v>0</v>
      </c>
      <c r="O200" s="6">
        <f t="shared" si="47"/>
        <v>0</v>
      </c>
      <c r="P200" s="6">
        <f t="shared" si="47"/>
        <v>0</v>
      </c>
      <c r="Q200" s="6">
        <f t="shared" si="47"/>
        <v>10</v>
      </c>
      <c r="R200" s="6">
        <f t="shared" si="47"/>
        <v>10</v>
      </c>
      <c r="S200" s="6">
        <f t="shared" si="47"/>
        <v>0</v>
      </c>
      <c r="T200" s="6">
        <f t="shared" si="47"/>
        <v>0</v>
      </c>
      <c r="U200" s="6">
        <f t="shared" si="47"/>
        <v>0</v>
      </c>
      <c r="V200" s="6">
        <f t="shared" si="47"/>
        <v>177325</v>
      </c>
      <c r="W200" s="8">
        <f>SUM(C200:U200)</f>
        <v>4339</v>
      </c>
    </row>
    <row r="201" spans="1:23">
      <c r="A201" s="3">
        <v>43757</v>
      </c>
      <c r="B201" s="4" t="s">
        <v>22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>
        <v>14</v>
      </c>
      <c r="R201" s="4"/>
      <c r="S201" s="4"/>
      <c r="T201" s="4"/>
      <c r="U201" s="4"/>
      <c r="V201" s="7">
        <f t="shared" si="46"/>
        <v>14000</v>
      </c>
      <c r="W201" s="8"/>
    </row>
    <row r="202" spans="1:23">
      <c r="A202" s="3">
        <v>43757</v>
      </c>
      <c r="B202" s="4" t="s">
        <v>24</v>
      </c>
      <c r="C202" s="4"/>
      <c r="D202" s="4"/>
      <c r="E202" s="4"/>
      <c r="F202" s="4"/>
      <c r="G202" s="4"/>
      <c r="H202" s="4"/>
      <c r="I202" s="4">
        <v>390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7">
        <f t="shared" si="46"/>
        <v>9750</v>
      </c>
      <c r="W202" s="8"/>
    </row>
    <row r="203" spans="1:23">
      <c r="A203" s="3">
        <v>43757</v>
      </c>
      <c r="B203" s="4" t="s">
        <v>32</v>
      </c>
      <c r="C203" s="4">
        <v>450</v>
      </c>
      <c r="D203" s="4"/>
      <c r="E203" s="4"/>
      <c r="F203" s="4"/>
      <c r="G203" s="4"/>
      <c r="H203" s="4"/>
      <c r="I203" s="4">
        <v>10</v>
      </c>
      <c r="J203" s="4"/>
      <c r="K203" s="4"/>
      <c r="L203" s="4"/>
      <c r="M203" s="4"/>
      <c r="N203" s="4"/>
      <c r="O203" s="4"/>
      <c r="P203" s="4"/>
      <c r="Q203" s="4"/>
      <c r="R203" s="4">
        <v>3</v>
      </c>
      <c r="S203" s="4"/>
      <c r="T203" s="4"/>
      <c r="U203" s="4"/>
      <c r="V203" s="7">
        <f t="shared" si="46"/>
        <v>21250</v>
      </c>
      <c r="W203" s="8">
        <f>SUM(V201:V203)</f>
        <v>45000</v>
      </c>
    </row>
    <row r="204" spans="1:23">
      <c r="A204" s="3">
        <v>43757</v>
      </c>
      <c r="B204" s="4" t="s">
        <v>33</v>
      </c>
      <c r="C204" s="4">
        <v>300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7">
        <f t="shared" si="46"/>
        <v>12000</v>
      </c>
      <c r="W204" s="8"/>
    </row>
    <row r="205" spans="1:23">
      <c r="A205" s="3">
        <v>43757</v>
      </c>
      <c r="B205" s="4" t="s">
        <v>34</v>
      </c>
      <c r="C205" s="4">
        <v>267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7">
        <f t="shared" si="46"/>
        <v>10680</v>
      </c>
      <c r="W205" s="8">
        <f>SUM(V204:V205)</f>
        <v>22680</v>
      </c>
    </row>
    <row r="206" spans="1:23">
      <c r="A206" s="3">
        <v>43757</v>
      </c>
      <c r="B206" s="4" t="s">
        <v>35</v>
      </c>
      <c r="C206" s="4">
        <v>300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7">
        <f t="shared" si="46"/>
        <v>12000</v>
      </c>
      <c r="W206" s="8"/>
    </row>
    <row r="207" spans="1:23">
      <c r="A207" s="3">
        <v>43757</v>
      </c>
      <c r="B207" s="4" t="s">
        <v>36</v>
      </c>
      <c r="C207" s="4">
        <v>250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7">
        <f t="shared" si="46"/>
        <v>10000</v>
      </c>
      <c r="W207" s="8"/>
    </row>
    <row r="208" spans="1:23">
      <c r="A208" s="3">
        <v>43757</v>
      </c>
      <c r="B208" s="4" t="s">
        <v>37</v>
      </c>
      <c r="C208" s="4">
        <v>300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7">
        <f t="shared" si="46"/>
        <v>12000</v>
      </c>
      <c r="W208" s="8"/>
    </row>
    <row r="209" spans="1:24">
      <c r="A209" s="3">
        <v>43757</v>
      </c>
      <c r="B209" s="4" t="s">
        <v>38</v>
      </c>
      <c r="C209" s="4">
        <v>200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7">
        <f t="shared" si="46"/>
        <v>8000</v>
      </c>
      <c r="W209" s="8"/>
    </row>
    <row r="210" spans="1:24">
      <c r="A210" s="3">
        <v>43757</v>
      </c>
      <c r="B210" s="4" t="s">
        <v>39</v>
      </c>
      <c r="C210" s="4">
        <v>200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7">
        <f t="shared" si="46"/>
        <v>8000</v>
      </c>
      <c r="W210" s="8">
        <f>SUM(V206:V210)</f>
        <v>50000</v>
      </c>
    </row>
    <row r="211" spans="1:24">
      <c r="A211" s="71" t="s">
        <v>1</v>
      </c>
      <c r="B211" s="71"/>
      <c r="C211" s="6">
        <f t="shared" ref="C211:V211" si="48">SUM(C201:C210)</f>
        <v>2267</v>
      </c>
      <c r="D211" s="6">
        <f t="shared" si="48"/>
        <v>0</v>
      </c>
      <c r="E211" s="6">
        <f t="shared" si="48"/>
        <v>0</v>
      </c>
      <c r="F211" s="6">
        <f t="shared" si="48"/>
        <v>0</v>
      </c>
      <c r="G211" s="6">
        <f t="shared" si="48"/>
        <v>0</v>
      </c>
      <c r="H211" s="6">
        <f t="shared" si="48"/>
        <v>0</v>
      </c>
      <c r="I211" s="6">
        <f t="shared" si="48"/>
        <v>400</v>
      </c>
      <c r="J211" s="6">
        <f t="shared" si="48"/>
        <v>0</v>
      </c>
      <c r="K211" s="6">
        <f t="shared" si="48"/>
        <v>0</v>
      </c>
      <c r="L211" s="6">
        <f t="shared" si="48"/>
        <v>0</v>
      </c>
      <c r="M211" s="6">
        <f t="shared" si="48"/>
        <v>0</v>
      </c>
      <c r="N211" s="6">
        <f t="shared" si="48"/>
        <v>0</v>
      </c>
      <c r="O211" s="6">
        <f t="shared" si="48"/>
        <v>0</v>
      </c>
      <c r="P211" s="6">
        <f t="shared" si="48"/>
        <v>0</v>
      </c>
      <c r="Q211" s="6">
        <f t="shared" si="48"/>
        <v>14</v>
      </c>
      <c r="R211" s="6">
        <f t="shared" si="48"/>
        <v>3</v>
      </c>
      <c r="S211" s="6">
        <f t="shared" si="48"/>
        <v>0</v>
      </c>
      <c r="T211" s="6">
        <f t="shared" si="48"/>
        <v>0</v>
      </c>
      <c r="U211" s="6">
        <f t="shared" si="48"/>
        <v>0</v>
      </c>
      <c r="V211" s="6">
        <f t="shared" si="48"/>
        <v>117680</v>
      </c>
      <c r="W211" s="8"/>
      <c r="X211">
        <f>V156+V167+V178+V189+V200+V211</f>
        <v>1000870</v>
      </c>
    </row>
    <row r="212" spans="1:24">
      <c r="A212" s="3">
        <v>43758</v>
      </c>
      <c r="B212" s="4" t="s">
        <v>22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7">
        <f t="shared" si="46"/>
        <v>0</v>
      </c>
      <c r="W212" s="8"/>
    </row>
    <row r="213" spans="1:24">
      <c r="A213" s="3">
        <v>43758</v>
      </c>
      <c r="B213" s="4" t="s">
        <v>24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7">
        <f t="shared" si="46"/>
        <v>0</v>
      </c>
      <c r="W213" s="8"/>
    </row>
    <row r="214" spans="1:24">
      <c r="A214" s="3">
        <v>43758</v>
      </c>
      <c r="B214" s="4" t="s">
        <v>32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7">
        <f t="shared" si="46"/>
        <v>0</v>
      </c>
      <c r="W214" s="8">
        <f>SUM(V212:V214)</f>
        <v>0</v>
      </c>
    </row>
    <row r="215" spans="1:24">
      <c r="A215" s="3">
        <v>43758</v>
      </c>
      <c r="B215" s="4" t="s">
        <v>33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7">
        <f t="shared" si="46"/>
        <v>0</v>
      </c>
      <c r="W215" s="8"/>
    </row>
    <row r="216" spans="1:24">
      <c r="A216" s="3">
        <v>43758</v>
      </c>
      <c r="B216" s="4" t="s">
        <v>34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7">
        <f t="shared" si="46"/>
        <v>0</v>
      </c>
      <c r="W216" s="8">
        <f>SUM(V215:V216)</f>
        <v>0</v>
      </c>
    </row>
    <row r="217" spans="1:24">
      <c r="A217" s="3">
        <v>43758</v>
      </c>
      <c r="B217" s="4" t="s">
        <v>35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7">
        <f t="shared" si="46"/>
        <v>0</v>
      </c>
      <c r="W217" s="8"/>
    </row>
    <row r="218" spans="1:24">
      <c r="A218" s="3">
        <v>43758</v>
      </c>
      <c r="B218" s="4" t="s">
        <v>36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7">
        <f t="shared" si="46"/>
        <v>0</v>
      </c>
      <c r="W218" s="8"/>
    </row>
    <row r="219" spans="1:24">
      <c r="A219" s="3">
        <v>43758</v>
      </c>
      <c r="B219" s="4" t="s">
        <v>37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7">
        <f t="shared" si="46"/>
        <v>0</v>
      </c>
      <c r="W219" s="8"/>
    </row>
    <row r="220" spans="1:24">
      <c r="A220" s="3">
        <v>43758</v>
      </c>
      <c r="B220" s="4" t="s">
        <v>38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7">
        <f t="shared" si="46"/>
        <v>0</v>
      </c>
      <c r="W220" s="8"/>
    </row>
    <row r="221" spans="1:24">
      <c r="A221" s="3">
        <v>43758</v>
      </c>
      <c r="B221" s="4" t="s">
        <v>39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7">
        <f t="shared" si="46"/>
        <v>0</v>
      </c>
      <c r="W221" s="8">
        <f>SUM(V217:V221)</f>
        <v>0</v>
      </c>
    </row>
    <row r="222" spans="1:24">
      <c r="A222" s="71" t="s">
        <v>1</v>
      </c>
      <c r="B222" s="71"/>
      <c r="C222" s="6">
        <f t="shared" ref="C222:V222" si="49">SUM(C212:C221)</f>
        <v>0</v>
      </c>
      <c r="D222" s="6">
        <f t="shared" si="49"/>
        <v>0</v>
      </c>
      <c r="E222" s="6">
        <f t="shared" si="49"/>
        <v>0</v>
      </c>
      <c r="F222" s="6">
        <f t="shared" si="49"/>
        <v>0</v>
      </c>
      <c r="G222" s="6">
        <f t="shared" si="49"/>
        <v>0</v>
      </c>
      <c r="H222" s="6">
        <f t="shared" si="49"/>
        <v>0</v>
      </c>
      <c r="I222" s="6">
        <f t="shared" si="49"/>
        <v>0</v>
      </c>
      <c r="J222" s="6">
        <f t="shared" si="49"/>
        <v>0</v>
      </c>
      <c r="K222" s="6">
        <f t="shared" si="49"/>
        <v>0</v>
      </c>
      <c r="L222" s="6">
        <f t="shared" si="49"/>
        <v>0</v>
      </c>
      <c r="M222" s="6">
        <f t="shared" si="49"/>
        <v>0</v>
      </c>
      <c r="N222" s="6">
        <f t="shared" si="49"/>
        <v>0</v>
      </c>
      <c r="O222" s="6">
        <f t="shared" si="49"/>
        <v>0</v>
      </c>
      <c r="P222" s="6">
        <f t="shared" si="49"/>
        <v>0</v>
      </c>
      <c r="Q222" s="6">
        <f t="shared" si="49"/>
        <v>0</v>
      </c>
      <c r="R222" s="6">
        <f t="shared" si="49"/>
        <v>0</v>
      </c>
      <c r="S222" s="6">
        <f t="shared" si="49"/>
        <v>0</v>
      </c>
      <c r="T222" s="6">
        <f t="shared" si="49"/>
        <v>0</v>
      </c>
      <c r="U222" s="6">
        <f t="shared" si="49"/>
        <v>0</v>
      </c>
      <c r="V222" s="6">
        <f t="shared" si="49"/>
        <v>0</v>
      </c>
      <c r="W222" s="8"/>
    </row>
    <row r="223" spans="1:24">
      <c r="A223" s="3">
        <v>43759</v>
      </c>
      <c r="B223" s="4" t="s">
        <v>22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>
        <v>15</v>
      </c>
      <c r="S223" s="4"/>
      <c r="T223" s="4"/>
      <c r="U223" s="4"/>
      <c r="V223" s="7">
        <f t="shared" si="46"/>
        <v>15000</v>
      </c>
      <c r="W223" s="8"/>
    </row>
    <row r="224" spans="1:24">
      <c r="A224" s="3">
        <v>43759</v>
      </c>
      <c r="B224" s="4" t="s">
        <v>24</v>
      </c>
      <c r="C224" s="4"/>
      <c r="D224" s="4"/>
      <c r="E224" s="4"/>
      <c r="F224" s="4"/>
      <c r="G224" s="4"/>
      <c r="H224" s="4"/>
      <c r="I224" s="4">
        <v>523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7">
        <f t="shared" si="46"/>
        <v>13075</v>
      </c>
      <c r="W224" s="8"/>
    </row>
    <row r="225" spans="1:24">
      <c r="A225" s="3">
        <v>43759</v>
      </c>
      <c r="B225" s="4" t="s">
        <v>32</v>
      </c>
      <c r="C225" s="4">
        <v>500</v>
      </c>
      <c r="D225" s="4"/>
      <c r="E225" s="4"/>
      <c r="F225" s="4"/>
      <c r="G225" s="4"/>
      <c r="H225" s="4"/>
      <c r="I225" s="4">
        <v>25</v>
      </c>
      <c r="J225" s="4"/>
      <c r="K225" s="4">
        <v>200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7">
        <f t="shared" si="46"/>
        <v>28625</v>
      </c>
      <c r="W225" s="8">
        <f>SUM(V223:V225)</f>
        <v>56700</v>
      </c>
    </row>
    <row r="226" spans="1:24">
      <c r="A226" s="3">
        <v>43759</v>
      </c>
      <c r="B226" s="4" t="s">
        <v>33</v>
      </c>
      <c r="C226" s="4">
        <v>700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7">
        <f t="shared" si="46"/>
        <v>28000</v>
      </c>
      <c r="W226" s="8"/>
    </row>
    <row r="227" spans="1:24">
      <c r="A227" s="3">
        <v>43759</v>
      </c>
      <c r="B227" s="4" t="s">
        <v>34</v>
      </c>
      <c r="C227" s="4">
        <v>350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7">
        <f t="shared" si="46"/>
        <v>14000</v>
      </c>
      <c r="W227" s="8">
        <f>SUM(V226:V227)</f>
        <v>42000</v>
      </c>
    </row>
    <row r="228" spans="1:24">
      <c r="A228" s="3">
        <v>43759</v>
      </c>
      <c r="B228" s="4" t="s">
        <v>35</v>
      </c>
      <c r="C228" s="4">
        <v>300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7">
        <f t="shared" si="46"/>
        <v>12000</v>
      </c>
      <c r="W228" s="8"/>
    </row>
    <row r="229" spans="1:24">
      <c r="A229" s="3">
        <v>43759</v>
      </c>
      <c r="B229" s="4" t="s">
        <v>36</v>
      </c>
      <c r="C229" s="4">
        <v>300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7">
        <f t="shared" si="46"/>
        <v>12000</v>
      </c>
      <c r="W229" s="8"/>
    </row>
    <row r="230" spans="1:24" s="20" customFormat="1">
      <c r="A230" s="41">
        <v>43759</v>
      </c>
      <c r="B230" s="42" t="s">
        <v>37</v>
      </c>
      <c r="C230" s="43">
        <v>235</v>
      </c>
      <c r="D230" s="42"/>
      <c r="E230" s="42"/>
      <c r="F230" s="42">
        <v>100</v>
      </c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4">
        <f t="shared" si="46"/>
        <v>13400</v>
      </c>
      <c r="W230" s="45"/>
      <c r="X230" s="20" t="s">
        <v>110</v>
      </c>
    </row>
    <row r="231" spans="1:24">
      <c r="A231" s="3">
        <v>43759</v>
      </c>
      <c r="B231" s="4" t="s">
        <v>38</v>
      </c>
      <c r="C231" s="4"/>
      <c r="D231" s="4"/>
      <c r="E231" s="4"/>
      <c r="F231" s="4">
        <v>300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7">
        <f t="shared" si="46"/>
        <v>12000</v>
      </c>
      <c r="W231" s="8"/>
    </row>
    <row r="232" spans="1:24">
      <c r="A232" s="3">
        <v>43759</v>
      </c>
      <c r="B232" s="4" t="s">
        <v>39</v>
      </c>
      <c r="C232" s="4"/>
      <c r="D232" s="4"/>
      <c r="E232" s="4"/>
      <c r="F232" s="4">
        <v>300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7">
        <f t="shared" si="46"/>
        <v>12000</v>
      </c>
      <c r="W232" s="8">
        <f>SUM(V228:V232)</f>
        <v>61400</v>
      </c>
    </row>
    <row r="233" spans="1:24">
      <c r="A233" s="71" t="s">
        <v>1</v>
      </c>
      <c r="B233" s="71"/>
      <c r="C233" s="6">
        <f t="shared" ref="C233:V233" si="50">SUM(C223:C232)</f>
        <v>2385</v>
      </c>
      <c r="D233" s="6">
        <f t="shared" si="50"/>
        <v>0</v>
      </c>
      <c r="E233" s="6">
        <f t="shared" si="50"/>
        <v>0</v>
      </c>
      <c r="F233" s="6">
        <f t="shared" si="50"/>
        <v>700</v>
      </c>
      <c r="G233" s="6">
        <f t="shared" si="50"/>
        <v>0</v>
      </c>
      <c r="H233" s="6">
        <f t="shared" si="50"/>
        <v>0</v>
      </c>
      <c r="I233" s="6">
        <f t="shared" si="50"/>
        <v>548</v>
      </c>
      <c r="J233" s="6">
        <f t="shared" si="50"/>
        <v>0</v>
      </c>
      <c r="K233" s="6">
        <f t="shared" si="50"/>
        <v>200</v>
      </c>
      <c r="L233" s="6">
        <f t="shared" si="50"/>
        <v>0</v>
      </c>
      <c r="M233" s="6">
        <f t="shared" si="50"/>
        <v>0</v>
      </c>
      <c r="N233" s="6">
        <f t="shared" si="50"/>
        <v>0</v>
      </c>
      <c r="O233" s="6">
        <f t="shared" si="50"/>
        <v>0</v>
      </c>
      <c r="P233" s="6">
        <f t="shared" si="50"/>
        <v>0</v>
      </c>
      <c r="Q233" s="6">
        <f t="shared" si="50"/>
        <v>0</v>
      </c>
      <c r="R233" s="6">
        <f t="shared" si="50"/>
        <v>15</v>
      </c>
      <c r="S233" s="6">
        <f t="shared" si="50"/>
        <v>0</v>
      </c>
      <c r="T233" s="6">
        <f t="shared" si="50"/>
        <v>0</v>
      </c>
      <c r="U233" s="6">
        <f t="shared" si="50"/>
        <v>0</v>
      </c>
      <c r="V233" s="6">
        <f t="shared" si="50"/>
        <v>160100</v>
      </c>
      <c r="W233" s="8">
        <f>SUM(C233:U233)</f>
        <v>3848</v>
      </c>
    </row>
    <row r="234" spans="1:24">
      <c r="A234" s="3">
        <v>43760</v>
      </c>
      <c r="B234" s="4" t="s">
        <v>22</v>
      </c>
      <c r="C234" s="4"/>
      <c r="D234" s="4"/>
      <c r="E234" s="4"/>
      <c r="F234" s="4"/>
      <c r="G234" s="4"/>
      <c r="H234" s="4"/>
      <c r="I234" s="4">
        <v>5</v>
      </c>
      <c r="J234" s="4"/>
      <c r="K234" s="4">
        <v>300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7">
        <f t="shared" si="46"/>
        <v>12125</v>
      </c>
      <c r="W234" s="8"/>
    </row>
    <row r="235" spans="1:24">
      <c r="A235" s="3">
        <v>43760</v>
      </c>
      <c r="B235" s="4" t="s">
        <v>24</v>
      </c>
      <c r="C235" s="4"/>
      <c r="D235" s="4"/>
      <c r="E235" s="4"/>
      <c r="F235" s="4"/>
      <c r="G235" s="4"/>
      <c r="H235" s="4"/>
      <c r="I235" s="4">
        <v>587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7">
        <f t="shared" si="46"/>
        <v>14675</v>
      </c>
      <c r="W235" s="8"/>
    </row>
    <row r="236" spans="1:24">
      <c r="A236" s="3">
        <v>43760</v>
      </c>
      <c r="B236" s="4" t="s">
        <v>32</v>
      </c>
      <c r="C236" s="4">
        <v>550</v>
      </c>
      <c r="D236" s="4"/>
      <c r="E236" s="4"/>
      <c r="F236" s="4"/>
      <c r="G236" s="4"/>
      <c r="H236" s="4"/>
      <c r="I236" s="4">
        <v>15</v>
      </c>
      <c r="J236" s="4"/>
      <c r="K236" s="4"/>
      <c r="L236" s="4"/>
      <c r="M236" s="4"/>
      <c r="N236" s="4">
        <v>234</v>
      </c>
      <c r="O236" s="4"/>
      <c r="P236" s="4"/>
      <c r="Q236" s="4"/>
      <c r="R236" s="4"/>
      <c r="S236" s="4"/>
      <c r="T236" s="4"/>
      <c r="U236" s="4"/>
      <c r="V236" s="7">
        <f t="shared" si="46"/>
        <v>29395</v>
      </c>
      <c r="W236" s="8">
        <f>SUM(V234:V236)</f>
        <v>56195</v>
      </c>
    </row>
    <row r="237" spans="1:24">
      <c r="A237" s="3">
        <v>43760</v>
      </c>
      <c r="B237" s="4" t="s">
        <v>33</v>
      </c>
      <c r="C237" s="4">
        <v>350</v>
      </c>
      <c r="D237" s="4">
        <v>120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7">
        <f t="shared" si="46"/>
        <v>17000</v>
      </c>
      <c r="W237" s="8"/>
    </row>
    <row r="238" spans="1:24">
      <c r="A238" s="3">
        <v>43760</v>
      </c>
      <c r="B238" s="4" t="s">
        <v>34</v>
      </c>
      <c r="C238" s="4">
        <v>300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7">
        <f t="shared" si="46"/>
        <v>12000</v>
      </c>
      <c r="W238" s="8">
        <f>SUM(V237:V238)</f>
        <v>29000</v>
      </c>
    </row>
    <row r="239" spans="1:24">
      <c r="A239" s="3">
        <v>43760</v>
      </c>
      <c r="B239" s="4" t="s">
        <v>35</v>
      </c>
      <c r="C239" s="4">
        <v>350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7">
        <f t="shared" si="46"/>
        <v>14000</v>
      </c>
      <c r="W239" s="8"/>
    </row>
    <row r="240" spans="1:24">
      <c r="A240" s="3">
        <v>43760</v>
      </c>
      <c r="B240" s="4" t="s">
        <v>36</v>
      </c>
      <c r="C240" s="4">
        <v>400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7">
        <f t="shared" si="46"/>
        <v>16000</v>
      </c>
      <c r="W240" s="8"/>
    </row>
    <row r="241" spans="1:23">
      <c r="A241" s="3">
        <v>43760</v>
      </c>
      <c r="B241" s="4" t="s">
        <v>37</v>
      </c>
      <c r="C241" s="4"/>
      <c r="D241" s="4"/>
      <c r="E241" s="4"/>
      <c r="F241" s="4">
        <v>480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7">
        <f t="shared" si="46"/>
        <v>19200</v>
      </c>
      <c r="W241" s="8"/>
    </row>
    <row r="242" spans="1:23">
      <c r="A242" s="3">
        <v>43760</v>
      </c>
      <c r="B242" s="4" t="s">
        <v>38</v>
      </c>
      <c r="C242" s="4"/>
      <c r="D242" s="4"/>
      <c r="E242" s="4"/>
      <c r="F242" s="4">
        <v>350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7">
        <f t="shared" si="46"/>
        <v>14000</v>
      </c>
      <c r="W242" s="8"/>
    </row>
    <row r="243" spans="1:23">
      <c r="A243" s="3">
        <v>43760</v>
      </c>
      <c r="B243" s="4" t="s">
        <v>39</v>
      </c>
      <c r="C243" s="4"/>
      <c r="D243" s="4"/>
      <c r="E243" s="4"/>
      <c r="F243" s="4">
        <v>329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7">
        <f t="shared" si="46"/>
        <v>13160</v>
      </c>
      <c r="W243" s="8">
        <f>SUM(V239:V243)</f>
        <v>76360</v>
      </c>
    </row>
    <row r="244" spans="1:23">
      <c r="A244" s="71" t="s">
        <v>1</v>
      </c>
      <c r="B244" s="71"/>
      <c r="C244" s="6">
        <f t="shared" ref="C244:V244" si="51">SUM(C234:C243)</f>
        <v>1950</v>
      </c>
      <c r="D244" s="6">
        <f t="shared" si="51"/>
        <v>120</v>
      </c>
      <c r="E244" s="6">
        <f t="shared" si="51"/>
        <v>0</v>
      </c>
      <c r="F244" s="6">
        <f t="shared" si="51"/>
        <v>1159</v>
      </c>
      <c r="G244" s="6">
        <f t="shared" si="51"/>
        <v>0</v>
      </c>
      <c r="H244" s="6">
        <f t="shared" si="51"/>
        <v>0</v>
      </c>
      <c r="I244" s="6">
        <f t="shared" si="51"/>
        <v>607</v>
      </c>
      <c r="J244" s="6">
        <f t="shared" si="51"/>
        <v>0</v>
      </c>
      <c r="K244" s="6">
        <f t="shared" si="51"/>
        <v>300</v>
      </c>
      <c r="L244" s="6">
        <f t="shared" si="51"/>
        <v>0</v>
      </c>
      <c r="M244" s="6">
        <f t="shared" si="51"/>
        <v>0</v>
      </c>
      <c r="N244" s="6">
        <f t="shared" si="51"/>
        <v>234</v>
      </c>
      <c r="O244" s="6">
        <f t="shared" si="51"/>
        <v>0</v>
      </c>
      <c r="P244" s="6">
        <f t="shared" si="51"/>
        <v>0</v>
      </c>
      <c r="Q244" s="6">
        <f t="shared" si="51"/>
        <v>0</v>
      </c>
      <c r="R244" s="6">
        <f t="shared" si="51"/>
        <v>0</v>
      </c>
      <c r="S244" s="6">
        <f t="shared" si="51"/>
        <v>0</v>
      </c>
      <c r="T244" s="6">
        <f t="shared" si="51"/>
        <v>0</v>
      </c>
      <c r="U244" s="6">
        <f t="shared" si="51"/>
        <v>0</v>
      </c>
      <c r="V244" s="6">
        <f t="shared" si="51"/>
        <v>161555</v>
      </c>
      <c r="W244" s="8"/>
    </row>
    <row r="245" spans="1:23">
      <c r="A245" s="3">
        <v>43761</v>
      </c>
      <c r="B245" s="4" t="s">
        <v>22</v>
      </c>
      <c r="C245" s="4"/>
      <c r="D245" s="4"/>
      <c r="E245" s="4"/>
      <c r="F245" s="4"/>
      <c r="G245" s="4"/>
      <c r="H245" s="4"/>
      <c r="I245" s="4">
        <v>4</v>
      </c>
      <c r="J245" s="4"/>
      <c r="K245" s="4">
        <v>278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7">
        <f t="shared" si="46"/>
        <v>11220</v>
      </c>
      <c r="W245" s="8"/>
    </row>
    <row r="246" spans="1:23">
      <c r="A246" s="3">
        <v>43761</v>
      </c>
      <c r="B246" s="4" t="s">
        <v>24</v>
      </c>
      <c r="C246" s="4"/>
      <c r="D246" s="4"/>
      <c r="E246" s="4"/>
      <c r="F246" s="4"/>
      <c r="G246" s="4"/>
      <c r="H246" s="4"/>
      <c r="I246" s="4">
        <v>50</v>
      </c>
      <c r="J246" s="4"/>
      <c r="K246" s="4"/>
      <c r="L246" s="4"/>
      <c r="M246" s="4"/>
      <c r="N246" s="4"/>
      <c r="O246" s="4"/>
      <c r="P246" s="4">
        <v>500</v>
      </c>
      <c r="Q246" s="4"/>
      <c r="R246" s="4"/>
      <c r="S246" s="4"/>
      <c r="T246" s="4"/>
      <c r="U246" s="4"/>
      <c r="V246" s="7">
        <f t="shared" si="46"/>
        <v>13750</v>
      </c>
      <c r="W246" s="8"/>
    </row>
    <row r="247" spans="1:23">
      <c r="A247" s="3">
        <v>43761</v>
      </c>
      <c r="B247" s="4" t="s">
        <v>32</v>
      </c>
      <c r="C247" s="4">
        <v>390</v>
      </c>
      <c r="D247" s="4">
        <v>212</v>
      </c>
      <c r="E247" s="4"/>
      <c r="F247" s="4"/>
      <c r="G247" s="4"/>
      <c r="H247" s="4"/>
      <c r="I247" s="4">
        <v>15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7">
        <f t="shared" si="46"/>
        <v>21275</v>
      </c>
      <c r="W247" s="8">
        <f>SUM(V245:V247)</f>
        <v>46245</v>
      </c>
    </row>
    <row r="248" spans="1:23">
      <c r="A248" s="3">
        <v>43761</v>
      </c>
      <c r="B248" s="4" t="s">
        <v>33</v>
      </c>
      <c r="C248" s="4">
        <v>300</v>
      </c>
      <c r="D248" s="4">
        <v>200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7">
        <f t="shared" si="46"/>
        <v>17000</v>
      </c>
      <c r="W248" s="8"/>
    </row>
    <row r="249" spans="1:23">
      <c r="A249" s="3">
        <v>43761</v>
      </c>
      <c r="B249" s="4" t="s">
        <v>34</v>
      </c>
      <c r="C249" s="4">
        <v>300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7">
        <f t="shared" si="46"/>
        <v>12000</v>
      </c>
      <c r="W249" s="8">
        <f>SUM(V248:V249)</f>
        <v>29000</v>
      </c>
    </row>
    <row r="250" spans="1:23">
      <c r="A250" s="3">
        <v>43761</v>
      </c>
      <c r="B250" s="4" t="s">
        <v>35</v>
      </c>
      <c r="C250" s="4">
        <v>300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7">
        <f t="shared" si="46"/>
        <v>12000</v>
      </c>
      <c r="W250" s="8"/>
    </row>
    <row r="251" spans="1:23">
      <c r="A251" s="3">
        <v>43761</v>
      </c>
      <c r="B251" s="4" t="s">
        <v>36</v>
      </c>
      <c r="C251" s="4">
        <v>300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7">
        <f t="shared" si="46"/>
        <v>12000</v>
      </c>
      <c r="W251" s="8"/>
    </row>
    <row r="252" spans="1:23">
      <c r="A252" s="3">
        <v>43761</v>
      </c>
      <c r="B252" s="4" t="s">
        <v>37</v>
      </c>
      <c r="C252" s="4">
        <v>150</v>
      </c>
      <c r="D252" s="4"/>
      <c r="E252" s="4"/>
      <c r="F252" s="4">
        <v>250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7">
        <f t="shared" si="46"/>
        <v>16000</v>
      </c>
      <c r="W252" s="8"/>
    </row>
    <row r="253" spans="1:23">
      <c r="A253" s="3">
        <v>43761</v>
      </c>
      <c r="B253" s="4" t="s">
        <v>38</v>
      </c>
      <c r="C253" s="4"/>
      <c r="D253" s="4"/>
      <c r="E253" s="4"/>
      <c r="F253" s="4">
        <v>400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7">
        <f t="shared" si="46"/>
        <v>16000</v>
      </c>
      <c r="W253" s="8"/>
    </row>
    <row r="254" spans="1:23">
      <c r="A254" s="3">
        <v>43761</v>
      </c>
      <c r="B254" s="4" t="s">
        <v>39</v>
      </c>
      <c r="C254" s="4"/>
      <c r="D254" s="4"/>
      <c r="E254" s="4"/>
      <c r="F254" s="4">
        <v>388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7">
        <f t="shared" si="46"/>
        <v>15520</v>
      </c>
      <c r="W254" s="8">
        <f>SUM(V250:V254)</f>
        <v>71520</v>
      </c>
    </row>
    <row r="255" spans="1:23">
      <c r="A255" s="71" t="s">
        <v>1</v>
      </c>
      <c r="B255" s="71"/>
      <c r="C255" s="6">
        <f t="shared" ref="C255:V255" si="52">SUM(C245:C254)</f>
        <v>1740</v>
      </c>
      <c r="D255" s="6">
        <f t="shared" si="52"/>
        <v>412</v>
      </c>
      <c r="E255" s="6">
        <f t="shared" si="52"/>
        <v>0</v>
      </c>
      <c r="F255" s="6">
        <f t="shared" si="52"/>
        <v>1038</v>
      </c>
      <c r="G255" s="6">
        <f t="shared" si="52"/>
        <v>0</v>
      </c>
      <c r="H255" s="6">
        <f t="shared" si="52"/>
        <v>0</v>
      </c>
      <c r="I255" s="6">
        <f t="shared" si="52"/>
        <v>69</v>
      </c>
      <c r="J255" s="6">
        <f t="shared" si="52"/>
        <v>0</v>
      </c>
      <c r="K255" s="6">
        <f t="shared" si="52"/>
        <v>278</v>
      </c>
      <c r="L255" s="6">
        <f t="shared" si="52"/>
        <v>0</v>
      </c>
      <c r="M255" s="6">
        <f t="shared" si="52"/>
        <v>0</v>
      </c>
      <c r="N255" s="6">
        <f t="shared" si="52"/>
        <v>0</v>
      </c>
      <c r="O255" s="6">
        <f t="shared" si="52"/>
        <v>0</v>
      </c>
      <c r="P255" s="6">
        <f t="shared" si="52"/>
        <v>500</v>
      </c>
      <c r="Q255" s="6">
        <f t="shared" si="52"/>
        <v>0</v>
      </c>
      <c r="R255" s="6">
        <f t="shared" si="52"/>
        <v>0</v>
      </c>
      <c r="S255" s="6">
        <f t="shared" si="52"/>
        <v>0</v>
      </c>
      <c r="T255" s="6">
        <f t="shared" si="52"/>
        <v>0</v>
      </c>
      <c r="U255" s="6">
        <f t="shared" si="52"/>
        <v>0</v>
      </c>
      <c r="V255" s="6">
        <f t="shared" si="52"/>
        <v>146765</v>
      </c>
      <c r="W255" s="8"/>
    </row>
    <row r="256" spans="1:23">
      <c r="A256" s="3">
        <v>43762</v>
      </c>
      <c r="B256" s="4" t="s">
        <v>22</v>
      </c>
      <c r="C256" s="4"/>
      <c r="D256" s="4"/>
      <c r="E256" s="4"/>
      <c r="F256" s="4"/>
      <c r="G256" s="4"/>
      <c r="H256" s="4"/>
      <c r="I256" s="4">
        <v>17</v>
      </c>
      <c r="J256" s="4"/>
      <c r="K256" s="4">
        <v>142</v>
      </c>
      <c r="L256" s="4"/>
      <c r="M256" s="4">
        <v>250</v>
      </c>
      <c r="N256" s="4"/>
      <c r="O256" s="4"/>
      <c r="P256" s="4"/>
      <c r="Q256" s="4"/>
      <c r="R256" s="4"/>
      <c r="S256" s="4"/>
      <c r="T256" s="4"/>
      <c r="U256" s="4"/>
      <c r="V256" s="7">
        <f t="shared" si="46"/>
        <v>13605</v>
      </c>
      <c r="W256" s="8"/>
    </row>
    <row r="257" spans="1:23">
      <c r="A257" s="3">
        <v>43762</v>
      </c>
      <c r="B257" s="4" t="s">
        <v>24</v>
      </c>
      <c r="C257" s="4"/>
      <c r="D257" s="4"/>
      <c r="E257" s="4"/>
      <c r="F257" s="4"/>
      <c r="G257" s="4"/>
      <c r="H257" s="4"/>
      <c r="I257" s="4">
        <v>550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7">
        <f t="shared" si="46"/>
        <v>13750</v>
      </c>
      <c r="W257" s="8"/>
    </row>
    <row r="258" spans="1:23">
      <c r="A258" s="3">
        <v>43762</v>
      </c>
      <c r="B258" s="4" t="s">
        <v>32</v>
      </c>
      <c r="C258" s="4">
        <v>350</v>
      </c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>
        <v>400</v>
      </c>
      <c r="O258" s="4"/>
      <c r="P258" s="4"/>
      <c r="Q258" s="4"/>
      <c r="R258" s="4">
        <v>10</v>
      </c>
      <c r="S258" s="4"/>
      <c r="T258" s="4"/>
      <c r="U258" s="4"/>
      <c r="V258" s="7">
        <f t="shared" si="46"/>
        <v>36000</v>
      </c>
      <c r="W258" s="8">
        <f>SUM(V256:V258)</f>
        <v>63355</v>
      </c>
    </row>
    <row r="259" spans="1:23">
      <c r="A259" s="3">
        <v>43762</v>
      </c>
      <c r="B259" s="4" t="s">
        <v>33</v>
      </c>
      <c r="C259" s="4">
        <v>550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7">
        <f t="shared" si="46"/>
        <v>22000</v>
      </c>
      <c r="W259" s="8"/>
    </row>
    <row r="260" spans="1:23">
      <c r="A260" s="3">
        <v>43762</v>
      </c>
      <c r="B260" s="4" t="s">
        <v>34</v>
      </c>
      <c r="C260" s="4">
        <v>300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7">
        <f t="shared" ref="V260:V325" si="53">(C260*40)+(D260*25)+(E260*20)+(F260*40)+(G260*50)+(H260*50)+(I260*25)+(J260*30)+(K260*40)+(L260*30)+(M260*30)+(N260*30)+(O260*30)+(P260*25+(Q260*1000)+(R260*1000)+(S260*950)+(T260*40)+(U260*25))</f>
        <v>12000</v>
      </c>
      <c r="W260" s="8">
        <f>SUM(V259:V260)</f>
        <v>34000</v>
      </c>
    </row>
    <row r="261" spans="1:23">
      <c r="A261" s="3">
        <v>43762</v>
      </c>
      <c r="B261" s="4" t="s">
        <v>35</v>
      </c>
      <c r="C261" s="4">
        <v>300</v>
      </c>
      <c r="D261" s="4"/>
      <c r="E261" s="4"/>
      <c r="F261" s="4">
        <v>70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7">
        <f t="shared" si="53"/>
        <v>14800</v>
      </c>
      <c r="W261" s="8"/>
    </row>
    <row r="262" spans="1:23">
      <c r="A262" s="3">
        <v>43762</v>
      </c>
      <c r="B262" s="4" t="s">
        <v>36</v>
      </c>
      <c r="C262" s="4">
        <v>350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7">
        <f t="shared" si="53"/>
        <v>14000</v>
      </c>
      <c r="W262" s="8"/>
    </row>
    <row r="263" spans="1:23">
      <c r="A263" s="3">
        <v>43762</v>
      </c>
      <c r="B263" s="4" t="s">
        <v>37</v>
      </c>
      <c r="C263" s="4">
        <v>350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7">
        <f t="shared" si="53"/>
        <v>14000</v>
      </c>
      <c r="W263" s="8"/>
    </row>
    <row r="264" spans="1:23">
      <c r="A264" s="3">
        <v>43762</v>
      </c>
      <c r="B264" s="4" t="s">
        <v>38</v>
      </c>
      <c r="C264" s="4"/>
      <c r="D264" s="4"/>
      <c r="E264" s="4"/>
      <c r="F264" s="4">
        <v>480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7">
        <f t="shared" si="53"/>
        <v>19200</v>
      </c>
      <c r="W264" s="8"/>
    </row>
    <row r="265" spans="1:23">
      <c r="A265" s="3">
        <v>43762</v>
      </c>
      <c r="B265" s="4" t="s">
        <v>39</v>
      </c>
      <c r="C265" s="4"/>
      <c r="D265" s="4"/>
      <c r="E265" s="4"/>
      <c r="F265" s="4">
        <v>450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7">
        <f t="shared" si="53"/>
        <v>18000</v>
      </c>
      <c r="W265" s="8">
        <f>SUM(V261:V265)</f>
        <v>80000</v>
      </c>
    </row>
    <row r="266" spans="1:23">
      <c r="A266" s="71" t="s">
        <v>1</v>
      </c>
      <c r="B266" s="71"/>
      <c r="C266" s="6">
        <f t="shared" ref="C266:V266" si="54">SUM(C256:C265)</f>
        <v>2200</v>
      </c>
      <c r="D266" s="6">
        <f t="shared" si="54"/>
        <v>0</v>
      </c>
      <c r="E266" s="6">
        <f t="shared" si="54"/>
        <v>0</v>
      </c>
      <c r="F266" s="6">
        <f t="shared" si="54"/>
        <v>1000</v>
      </c>
      <c r="G266" s="6">
        <f t="shared" si="54"/>
        <v>0</v>
      </c>
      <c r="H266" s="6">
        <f t="shared" si="54"/>
        <v>0</v>
      </c>
      <c r="I266" s="6">
        <f t="shared" si="54"/>
        <v>567</v>
      </c>
      <c r="J266" s="6">
        <f t="shared" si="54"/>
        <v>0</v>
      </c>
      <c r="K266" s="6">
        <f t="shared" si="54"/>
        <v>142</v>
      </c>
      <c r="L266" s="6">
        <f t="shared" si="54"/>
        <v>0</v>
      </c>
      <c r="M266" s="6">
        <f t="shared" si="54"/>
        <v>250</v>
      </c>
      <c r="N266" s="6">
        <f t="shared" si="54"/>
        <v>400</v>
      </c>
      <c r="O266" s="6">
        <f t="shared" si="54"/>
        <v>0</v>
      </c>
      <c r="P266" s="6">
        <f t="shared" si="54"/>
        <v>0</v>
      </c>
      <c r="Q266" s="6">
        <f t="shared" si="54"/>
        <v>0</v>
      </c>
      <c r="R266" s="6">
        <f t="shared" si="54"/>
        <v>10</v>
      </c>
      <c r="S266" s="6">
        <f t="shared" si="54"/>
        <v>0</v>
      </c>
      <c r="T266" s="6">
        <f t="shared" si="54"/>
        <v>0</v>
      </c>
      <c r="U266" s="6">
        <f t="shared" si="54"/>
        <v>0</v>
      </c>
      <c r="V266" s="6">
        <f t="shared" si="54"/>
        <v>177355</v>
      </c>
      <c r="W266" s="8"/>
    </row>
    <row r="267" spans="1:23">
      <c r="A267" s="3">
        <v>43763</v>
      </c>
      <c r="B267" s="4" t="s">
        <v>22</v>
      </c>
      <c r="C267" s="4"/>
      <c r="D267" s="4"/>
      <c r="E267" s="4"/>
      <c r="F267" s="4"/>
      <c r="G267" s="4"/>
      <c r="H267" s="4"/>
      <c r="I267" s="4">
        <v>5</v>
      </c>
      <c r="J267" s="4"/>
      <c r="K267" s="4">
        <v>200</v>
      </c>
      <c r="L267" s="4"/>
      <c r="M267" s="4">
        <v>100</v>
      </c>
      <c r="N267" s="4"/>
      <c r="O267" s="4"/>
      <c r="P267" s="4"/>
      <c r="Q267" s="4"/>
      <c r="R267" s="4"/>
      <c r="S267" s="4"/>
      <c r="T267" s="4"/>
      <c r="U267" s="4"/>
      <c r="V267" s="7">
        <f t="shared" si="53"/>
        <v>11125</v>
      </c>
      <c r="W267" s="8"/>
    </row>
    <row r="268" spans="1:23">
      <c r="A268" s="3">
        <v>43763</v>
      </c>
      <c r="B268" s="4" t="s">
        <v>24</v>
      </c>
      <c r="C268" s="4"/>
      <c r="D268" s="4"/>
      <c r="E268" s="4"/>
      <c r="F268" s="4"/>
      <c r="G268" s="4"/>
      <c r="H268" s="4"/>
      <c r="I268" s="4">
        <v>600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7">
        <f t="shared" si="53"/>
        <v>15000</v>
      </c>
      <c r="W268" s="8"/>
    </row>
    <row r="269" spans="1:23">
      <c r="A269" s="3">
        <v>43763</v>
      </c>
      <c r="B269" s="4" t="s">
        <v>32</v>
      </c>
      <c r="C269" s="4">
        <v>563</v>
      </c>
      <c r="D269" s="4"/>
      <c r="E269" s="4"/>
      <c r="F269" s="4"/>
      <c r="G269" s="4"/>
      <c r="H269" s="4"/>
      <c r="I269" s="4">
        <v>15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7">
        <f t="shared" si="53"/>
        <v>22895</v>
      </c>
      <c r="W269" s="8">
        <f>SUM(V267:V269)</f>
        <v>49020</v>
      </c>
    </row>
    <row r="270" spans="1:23">
      <c r="A270" s="3">
        <v>43763</v>
      </c>
      <c r="B270" s="4" t="s">
        <v>33</v>
      </c>
      <c r="C270" s="4">
        <v>500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7">
        <f t="shared" si="53"/>
        <v>20000</v>
      </c>
      <c r="W270" s="8"/>
    </row>
    <row r="271" spans="1:23">
      <c r="A271" s="3">
        <v>43763</v>
      </c>
      <c r="B271" s="4" t="s">
        <v>34</v>
      </c>
      <c r="C271" s="4">
        <v>300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7">
        <f t="shared" si="53"/>
        <v>12000</v>
      </c>
      <c r="W271" s="8">
        <f>SUM(V270:V271)</f>
        <v>32000</v>
      </c>
    </row>
    <row r="272" spans="1:23">
      <c r="A272" s="3">
        <v>43763</v>
      </c>
      <c r="B272" s="4" t="s">
        <v>35</v>
      </c>
      <c r="C272" s="4">
        <v>250</v>
      </c>
      <c r="D272" s="4"/>
      <c r="E272" s="4"/>
      <c r="F272" s="4">
        <v>190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7">
        <f t="shared" si="53"/>
        <v>17600</v>
      </c>
      <c r="W272" s="8"/>
    </row>
    <row r="273" spans="1:24">
      <c r="A273" s="3">
        <v>43763</v>
      </c>
      <c r="B273" s="4" t="s">
        <v>36</v>
      </c>
      <c r="C273" s="4">
        <v>300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7">
        <f t="shared" si="53"/>
        <v>12000</v>
      </c>
      <c r="W273" s="8"/>
    </row>
    <row r="274" spans="1:24">
      <c r="A274" s="3">
        <v>43763</v>
      </c>
      <c r="B274" s="4" t="s">
        <v>37</v>
      </c>
      <c r="C274" s="4"/>
      <c r="D274" s="4"/>
      <c r="E274" s="4"/>
      <c r="F274" s="4">
        <v>325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7">
        <f t="shared" si="53"/>
        <v>13000</v>
      </c>
      <c r="W274" s="8"/>
    </row>
    <row r="275" spans="1:24">
      <c r="A275" s="3">
        <v>43763</v>
      </c>
      <c r="B275" s="4" t="s">
        <v>38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>
        <v>560</v>
      </c>
      <c r="V275" s="7">
        <f t="shared" si="53"/>
        <v>14000</v>
      </c>
      <c r="W275" s="8"/>
    </row>
    <row r="276" spans="1:24">
      <c r="A276" s="3">
        <v>43763</v>
      </c>
      <c r="B276" s="4" t="s">
        <v>39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>
        <v>600</v>
      </c>
      <c r="V276" s="7">
        <f t="shared" si="53"/>
        <v>15000</v>
      </c>
      <c r="W276" s="8">
        <f>SUM(V272:V276)</f>
        <v>71600</v>
      </c>
    </row>
    <row r="277" spans="1:24">
      <c r="A277" s="71" t="s">
        <v>1</v>
      </c>
      <c r="B277" s="71"/>
      <c r="C277" s="6">
        <f t="shared" ref="C277:V277" si="55">SUM(C267:C276)</f>
        <v>1913</v>
      </c>
      <c r="D277" s="6">
        <f t="shared" si="55"/>
        <v>0</v>
      </c>
      <c r="E277" s="6">
        <f t="shared" si="55"/>
        <v>0</v>
      </c>
      <c r="F277" s="6">
        <f t="shared" si="55"/>
        <v>515</v>
      </c>
      <c r="G277" s="6">
        <f t="shared" si="55"/>
        <v>0</v>
      </c>
      <c r="H277" s="6">
        <f t="shared" si="55"/>
        <v>0</v>
      </c>
      <c r="I277" s="6">
        <f t="shared" si="55"/>
        <v>620</v>
      </c>
      <c r="J277" s="6">
        <f t="shared" si="55"/>
        <v>0</v>
      </c>
      <c r="K277" s="6">
        <f t="shared" si="55"/>
        <v>200</v>
      </c>
      <c r="L277" s="6">
        <f t="shared" si="55"/>
        <v>0</v>
      </c>
      <c r="M277" s="6">
        <f t="shared" si="55"/>
        <v>100</v>
      </c>
      <c r="N277" s="6">
        <f t="shared" si="55"/>
        <v>0</v>
      </c>
      <c r="O277" s="6">
        <f t="shared" si="55"/>
        <v>0</v>
      </c>
      <c r="P277" s="6">
        <f t="shared" si="55"/>
        <v>0</v>
      </c>
      <c r="Q277" s="6">
        <f t="shared" si="55"/>
        <v>0</v>
      </c>
      <c r="R277" s="6">
        <f t="shared" si="55"/>
        <v>0</v>
      </c>
      <c r="S277" s="6">
        <f t="shared" si="55"/>
        <v>0</v>
      </c>
      <c r="T277" s="6">
        <f t="shared" si="55"/>
        <v>0</v>
      </c>
      <c r="U277" s="6">
        <f t="shared" si="55"/>
        <v>1160</v>
      </c>
      <c r="V277" s="6">
        <f t="shared" si="55"/>
        <v>152620</v>
      </c>
      <c r="W277" s="8"/>
    </row>
    <row r="278" spans="1:24">
      <c r="A278" s="3">
        <v>43764</v>
      </c>
      <c r="B278" s="4" t="s">
        <v>22</v>
      </c>
      <c r="C278" s="4"/>
      <c r="D278" s="4"/>
      <c r="E278" s="4"/>
      <c r="F278" s="4"/>
      <c r="G278" s="4"/>
      <c r="H278" s="4"/>
      <c r="I278" s="4"/>
      <c r="J278" s="4"/>
      <c r="K278" s="4">
        <v>94</v>
      </c>
      <c r="L278" s="4"/>
      <c r="M278" s="4"/>
      <c r="N278" s="4">
        <v>250</v>
      </c>
      <c r="O278" s="4"/>
      <c r="P278" s="4"/>
      <c r="Q278" s="4"/>
      <c r="R278" s="4"/>
      <c r="S278" s="4"/>
      <c r="T278" s="4"/>
      <c r="U278" s="4"/>
      <c r="V278" s="7">
        <f t="shared" si="53"/>
        <v>11260</v>
      </c>
      <c r="W278" s="8"/>
    </row>
    <row r="279" spans="1:24">
      <c r="A279" s="3">
        <v>43764</v>
      </c>
      <c r="B279" s="4" t="s">
        <v>24</v>
      </c>
      <c r="C279" s="4"/>
      <c r="D279" s="4"/>
      <c r="E279" s="4"/>
      <c r="F279" s="4"/>
      <c r="G279" s="4"/>
      <c r="H279" s="4"/>
      <c r="I279" s="4">
        <v>465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7">
        <f t="shared" si="53"/>
        <v>11625</v>
      </c>
      <c r="W279" s="8"/>
    </row>
    <row r="280" spans="1:24">
      <c r="A280" s="3">
        <v>43764</v>
      </c>
      <c r="B280" s="4" t="s">
        <v>32</v>
      </c>
      <c r="C280" s="4">
        <v>165</v>
      </c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>
        <v>150</v>
      </c>
      <c r="O280" s="4"/>
      <c r="P280" s="4"/>
      <c r="Q280" s="4"/>
      <c r="R280" s="4">
        <v>10</v>
      </c>
      <c r="S280" s="4"/>
      <c r="T280" s="4"/>
      <c r="U280" s="4"/>
      <c r="V280" s="7">
        <f t="shared" si="53"/>
        <v>21100</v>
      </c>
      <c r="W280" s="8">
        <f>SUM(V278:V280)</f>
        <v>43985</v>
      </c>
    </row>
    <row r="281" spans="1:24">
      <c r="A281" s="3">
        <v>43764</v>
      </c>
      <c r="B281" s="4" t="s">
        <v>33</v>
      </c>
      <c r="C281" s="4">
        <v>300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7">
        <f t="shared" si="53"/>
        <v>12000</v>
      </c>
      <c r="W281" s="8"/>
    </row>
    <row r="282" spans="1:24">
      <c r="A282" s="3">
        <v>43764</v>
      </c>
      <c r="B282" s="4" t="s">
        <v>34</v>
      </c>
      <c r="C282" s="4">
        <v>350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7">
        <f t="shared" si="53"/>
        <v>14000</v>
      </c>
      <c r="W282" s="8">
        <f>SUM(V281:V282)</f>
        <v>26000</v>
      </c>
    </row>
    <row r="283" spans="1:24">
      <c r="A283" s="3">
        <v>43764</v>
      </c>
      <c r="B283" s="4" t="s">
        <v>35</v>
      </c>
      <c r="C283" s="4"/>
      <c r="D283" s="4"/>
      <c r="E283" s="4"/>
      <c r="F283" s="4">
        <v>250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7">
        <f t="shared" si="53"/>
        <v>10000</v>
      </c>
      <c r="W283" s="8"/>
    </row>
    <row r="284" spans="1:24">
      <c r="A284" s="3">
        <v>43764</v>
      </c>
      <c r="B284" s="4" t="s">
        <v>36</v>
      </c>
      <c r="C284" s="4"/>
      <c r="D284" s="4"/>
      <c r="E284" s="4"/>
      <c r="F284" s="4">
        <v>355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7">
        <f t="shared" si="53"/>
        <v>14200</v>
      </c>
      <c r="W284" s="8"/>
    </row>
    <row r="285" spans="1:24">
      <c r="A285" s="3">
        <v>43764</v>
      </c>
      <c r="B285" s="4" t="s">
        <v>37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7">
        <f t="shared" si="53"/>
        <v>0</v>
      </c>
      <c r="W285" s="8"/>
    </row>
    <row r="286" spans="1:24">
      <c r="A286" s="3">
        <v>43764</v>
      </c>
      <c r="B286" s="4" t="s">
        <v>38</v>
      </c>
      <c r="C286" s="4"/>
      <c r="D286" s="4"/>
      <c r="E286" s="4"/>
      <c r="F286" s="4">
        <v>300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7">
        <f t="shared" si="53"/>
        <v>12000</v>
      </c>
      <c r="W286" s="8"/>
    </row>
    <row r="287" spans="1:24">
      <c r="A287" s="3">
        <v>43764</v>
      </c>
      <c r="B287" s="4" t="s">
        <v>39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>
        <v>390</v>
      </c>
      <c r="V287" s="7">
        <f t="shared" si="53"/>
        <v>9750</v>
      </c>
      <c r="W287" s="8">
        <f>SUM(V283:V287)</f>
        <v>45950</v>
      </c>
    </row>
    <row r="288" spans="1:24">
      <c r="A288" s="71" t="s">
        <v>1</v>
      </c>
      <c r="B288" s="71"/>
      <c r="C288" s="6">
        <f t="shared" ref="C288:U288" si="56">SUM(C278:C287)</f>
        <v>815</v>
      </c>
      <c r="D288" s="6">
        <f t="shared" si="56"/>
        <v>0</v>
      </c>
      <c r="E288" s="6">
        <f t="shared" si="56"/>
        <v>0</v>
      </c>
      <c r="F288" s="6">
        <f t="shared" si="56"/>
        <v>905</v>
      </c>
      <c r="G288" s="6">
        <f t="shared" si="56"/>
        <v>0</v>
      </c>
      <c r="H288" s="6">
        <f t="shared" si="56"/>
        <v>0</v>
      </c>
      <c r="I288" s="6">
        <f t="shared" si="56"/>
        <v>465</v>
      </c>
      <c r="J288" s="6">
        <f t="shared" si="56"/>
        <v>0</v>
      </c>
      <c r="K288" s="6">
        <f t="shared" si="56"/>
        <v>94</v>
      </c>
      <c r="L288" s="6">
        <f t="shared" si="56"/>
        <v>0</v>
      </c>
      <c r="M288" s="6">
        <f t="shared" si="56"/>
        <v>0</v>
      </c>
      <c r="N288" s="6">
        <f t="shared" si="56"/>
        <v>400</v>
      </c>
      <c r="O288" s="6">
        <f t="shared" si="56"/>
        <v>0</v>
      </c>
      <c r="P288" s="6">
        <f t="shared" si="56"/>
        <v>0</v>
      </c>
      <c r="Q288" s="6">
        <f t="shared" si="56"/>
        <v>0</v>
      </c>
      <c r="R288" s="6">
        <f t="shared" si="56"/>
        <v>10</v>
      </c>
      <c r="S288" s="6">
        <f t="shared" si="56"/>
        <v>0</v>
      </c>
      <c r="T288" s="6">
        <f t="shared" si="56"/>
        <v>0</v>
      </c>
      <c r="U288" s="6">
        <f t="shared" si="56"/>
        <v>390</v>
      </c>
      <c r="V288" s="46">
        <f t="shared" si="53"/>
        <v>115935</v>
      </c>
      <c r="W288" s="8"/>
      <c r="X288">
        <f>V288+V277+V266+V255+V244+V233</f>
        <v>914330</v>
      </c>
    </row>
    <row r="289" spans="1:23">
      <c r="A289" s="3">
        <v>43765</v>
      </c>
      <c r="B289" s="4" t="s">
        <v>22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7">
        <f t="shared" si="53"/>
        <v>0</v>
      </c>
      <c r="W289" s="8"/>
    </row>
    <row r="290" spans="1:23">
      <c r="A290" s="3">
        <v>43765</v>
      </c>
      <c r="B290" s="4" t="s">
        <v>24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7">
        <f t="shared" si="53"/>
        <v>0</v>
      </c>
      <c r="W290" s="8"/>
    </row>
    <row r="291" spans="1:23">
      <c r="A291" s="3">
        <v>43765</v>
      </c>
      <c r="B291" s="4" t="s">
        <v>32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7">
        <f t="shared" si="53"/>
        <v>0</v>
      </c>
      <c r="W291" s="8">
        <f>SUM(V289:V291)</f>
        <v>0</v>
      </c>
    </row>
    <row r="292" spans="1:23">
      <c r="A292" s="3">
        <v>43765</v>
      </c>
      <c r="B292" s="4" t="s">
        <v>33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7">
        <f t="shared" si="53"/>
        <v>0</v>
      </c>
      <c r="W292" s="8"/>
    </row>
    <row r="293" spans="1:23">
      <c r="A293" s="3">
        <v>43765</v>
      </c>
      <c r="B293" s="4" t="s">
        <v>34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7">
        <f t="shared" si="53"/>
        <v>0</v>
      </c>
      <c r="W293" s="8">
        <f>SUM(V292:V293)</f>
        <v>0</v>
      </c>
    </row>
    <row r="294" spans="1:23">
      <c r="A294" s="3">
        <v>43765</v>
      </c>
      <c r="B294" s="4" t="s">
        <v>35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7">
        <f t="shared" si="53"/>
        <v>0</v>
      </c>
      <c r="W294" s="8"/>
    </row>
    <row r="295" spans="1:23">
      <c r="A295" s="3">
        <v>43765</v>
      </c>
      <c r="B295" s="4" t="s">
        <v>36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7">
        <f t="shared" si="53"/>
        <v>0</v>
      </c>
      <c r="W295" s="8"/>
    </row>
    <row r="296" spans="1:23">
      <c r="A296" s="3">
        <v>43765</v>
      </c>
      <c r="B296" s="4" t="s">
        <v>37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7">
        <f t="shared" si="53"/>
        <v>0</v>
      </c>
      <c r="W296" s="8"/>
    </row>
    <row r="297" spans="1:23">
      <c r="A297" s="3">
        <v>43765</v>
      </c>
      <c r="B297" s="4" t="s">
        <v>38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7">
        <f t="shared" si="53"/>
        <v>0</v>
      </c>
      <c r="W297" s="8"/>
    </row>
    <row r="298" spans="1:23">
      <c r="A298" s="3">
        <v>43765</v>
      </c>
      <c r="B298" s="4" t="s">
        <v>39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7">
        <f t="shared" si="53"/>
        <v>0</v>
      </c>
      <c r="W298" s="8">
        <f>SUM(V294:V298)</f>
        <v>0</v>
      </c>
    </row>
    <row r="299" spans="1:23">
      <c r="A299" s="71" t="s">
        <v>1</v>
      </c>
      <c r="B299" s="71"/>
      <c r="C299" s="6">
        <f t="shared" ref="C299:U299" si="57">SUM(C289:C298)</f>
        <v>0</v>
      </c>
      <c r="D299" s="6">
        <f t="shared" si="57"/>
        <v>0</v>
      </c>
      <c r="E299" s="6">
        <f t="shared" si="57"/>
        <v>0</v>
      </c>
      <c r="F299" s="6">
        <f t="shared" si="57"/>
        <v>0</v>
      </c>
      <c r="G299" s="6">
        <f t="shared" si="57"/>
        <v>0</v>
      </c>
      <c r="H299" s="6">
        <f t="shared" si="57"/>
        <v>0</v>
      </c>
      <c r="I299" s="6">
        <f t="shared" si="57"/>
        <v>0</v>
      </c>
      <c r="J299" s="6">
        <f t="shared" si="57"/>
        <v>0</v>
      </c>
      <c r="K299" s="6">
        <f t="shared" si="57"/>
        <v>0</v>
      </c>
      <c r="L299" s="6">
        <f t="shared" si="57"/>
        <v>0</v>
      </c>
      <c r="M299" s="6">
        <f t="shared" si="57"/>
        <v>0</v>
      </c>
      <c r="N299" s="6">
        <f t="shared" si="57"/>
        <v>0</v>
      </c>
      <c r="O299" s="6">
        <f t="shared" si="57"/>
        <v>0</v>
      </c>
      <c r="P299" s="6">
        <f t="shared" si="57"/>
        <v>0</v>
      </c>
      <c r="Q299" s="6">
        <f t="shared" si="57"/>
        <v>0</v>
      </c>
      <c r="R299" s="6">
        <f t="shared" si="57"/>
        <v>0</v>
      </c>
      <c r="S299" s="6">
        <f t="shared" si="57"/>
        <v>0</v>
      </c>
      <c r="T299" s="6">
        <f t="shared" si="57"/>
        <v>0</v>
      </c>
      <c r="U299" s="6">
        <f t="shared" si="57"/>
        <v>0</v>
      </c>
      <c r="V299" s="46">
        <f t="shared" si="53"/>
        <v>0</v>
      </c>
      <c r="W299" s="8"/>
    </row>
    <row r="300" spans="1:23">
      <c r="A300" s="3">
        <v>43766</v>
      </c>
      <c r="B300" s="4" t="s">
        <v>22</v>
      </c>
      <c r="C300" s="4"/>
      <c r="D300" s="4"/>
      <c r="E300" s="4"/>
      <c r="F300" s="4"/>
      <c r="G300" s="4"/>
      <c r="H300" s="4"/>
      <c r="I300" s="4"/>
      <c r="J300" s="4"/>
      <c r="K300" s="4">
        <v>66</v>
      </c>
      <c r="L300" s="4"/>
      <c r="M300" s="4"/>
      <c r="N300" s="4"/>
      <c r="O300" s="4"/>
      <c r="P300" s="4"/>
      <c r="Q300" s="4"/>
      <c r="R300" s="4">
        <v>10</v>
      </c>
      <c r="S300" s="4"/>
      <c r="T300" s="4"/>
      <c r="U300" s="4"/>
      <c r="V300" s="7">
        <f t="shared" si="53"/>
        <v>12640</v>
      </c>
      <c r="W300" s="8"/>
    </row>
    <row r="301" spans="1:23">
      <c r="A301" s="3">
        <v>43766</v>
      </c>
      <c r="B301" s="4" t="s">
        <v>24</v>
      </c>
      <c r="C301" s="4"/>
      <c r="D301" s="4"/>
      <c r="E301" s="4"/>
      <c r="F301" s="4"/>
      <c r="G301" s="4"/>
      <c r="H301" s="4"/>
      <c r="I301" s="4">
        <v>610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7">
        <f t="shared" si="53"/>
        <v>15250</v>
      </c>
      <c r="W301" s="8"/>
    </row>
    <row r="302" spans="1:23">
      <c r="A302" s="3">
        <v>43766</v>
      </c>
      <c r="B302" s="4" t="s">
        <v>32</v>
      </c>
      <c r="C302" s="4">
        <v>350</v>
      </c>
      <c r="D302" s="4"/>
      <c r="E302" s="4"/>
      <c r="F302" s="4"/>
      <c r="G302" s="4"/>
      <c r="H302" s="4"/>
      <c r="I302" s="4">
        <v>20</v>
      </c>
      <c r="J302" s="4"/>
      <c r="K302" s="4"/>
      <c r="L302" s="4"/>
      <c r="M302" s="4">
        <v>500</v>
      </c>
      <c r="N302" s="4"/>
      <c r="O302" s="4"/>
      <c r="P302" s="4"/>
      <c r="Q302" s="4"/>
      <c r="R302" s="4"/>
      <c r="S302" s="4"/>
      <c r="T302" s="4"/>
      <c r="U302" s="4"/>
      <c r="V302" s="7">
        <f t="shared" si="53"/>
        <v>29500</v>
      </c>
      <c r="W302" s="8">
        <f>SUM(V300:V302)</f>
        <v>57390</v>
      </c>
    </row>
    <row r="303" spans="1:23">
      <c r="A303" s="3">
        <v>43766</v>
      </c>
      <c r="B303" s="4" t="s">
        <v>33</v>
      </c>
      <c r="C303" s="4">
        <v>400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>
        <v>150</v>
      </c>
      <c r="U303" s="4"/>
      <c r="V303" s="7">
        <f t="shared" si="53"/>
        <v>22000</v>
      </c>
      <c r="W303" s="8"/>
    </row>
    <row r="304" spans="1:23">
      <c r="A304" s="3">
        <v>43766</v>
      </c>
      <c r="B304" s="4" t="s">
        <v>34</v>
      </c>
      <c r="C304" s="4">
        <v>400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>
        <v>100</v>
      </c>
      <c r="U304" s="4"/>
      <c r="V304" s="7">
        <f t="shared" si="53"/>
        <v>20000</v>
      </c>
      <c r="W304" s="8">
        <f>SUM(V303:V304)</f>
        <v>42000</v>
      </c>
    </row>
    <row r="305" spans="1:23">
      <c r="A305" s="3">
        <v>43766</v>
      </c>
      <c r="B305" s="4" t="s">
        <v>35</v>
      </c>
      <c r="C305" s="4">
        <v>300</v>
      </c>
      <c r="D305" s="4"/>
      <c r="E305" s="4"/>
      <c r="F305" s="4">
        <v>210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7">
        <f t="shared" si="53"/>
        <v>20400</v>
      </c>
      <c r="W305" s="8"/>
    </row>
    <row r="306" spans="1:23">
      <c r="A306" s="3">
        <v>43766</v>
      </c>
      <c r="B306" s="4" t="s">
        <v>36</v>
      </c>
      <c r="C306" s="4"/>
      <c r="D306" s="4"/>
      <c r="E306" s="4"/>
      <c r="F306" s="4">
        <v>400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7">
        <f t="shared" si="53"/>
        <v>16000</v>
      </c>
      <c r="W306" s="8"/>
    </row>
    <row r="307" spans="1:23">
      <c r="A307" s="3">
        <v>43766</v>
      </c>
      <c r="B307" s="4" t="s">
        <v>37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7">
        <f t="shared" si="53"/>
        <v>0</v>
      </c>
      <c r="W307" s="8"/>
    </row>
    <row r="308" spans="1:23">
      <c r="A308" s="3">
        <v>43766</v>
      </c>
      <c r="B308" s="4" t="s">
        <v>38</v>
      </c>
      <c r="C308" s="4"/>
      <c r="D308" s="4"/>
      <c r="E308" s="4"/>
      <c r="F308" s="4">
        <v>420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7">
        <f t="shared" si="53"/>
        <v>16800</v>
      </c>
      <c r="W308" s="8"/>
    </row>
    <row r="309" spans="1:23">
      <c r="A309" s="3">
        <v>43766</v>
      </c>
      <c r="B309" s="4" t="s">
        <v>39</v>
      </c>
      <c r="C309" s="4"/>
      <c r="D309" s="4"/>
      <c r="E309" s="4"/>
      <c r="F309" s="4">
        <v>480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>
        <v>50</v>
      </c>
      <c r="V309" s="7">
        <f t="shared" si="53"/>
        <v>20450</v>
      </c>
      <c r="W309" s="8">
        <f>SUM(V305:V309)</f>
        <v>73650</v>
      </c>
    </row>
    <row r="310" spans="1:23">
      <c r="A310" s="71" t="s">
        <v>1</v>
      </c>
      <c r="B310" s="71"/>
      <c r="C310" s="6">
        <f t="shared" ref="C310:U310" si="58">SUM(C300:C309)</f>
        <v>1450</v>
      </c>
      <c r="D310" s="6">
        <f t="shared" si="58"/>
        <v>0</v>
      </c>
      <c r="E310" s="6">
        <f t="shared" si="58"/>
        <v>0</v>
      </c>
      <c r="F310" s="6">
        <f t="shared" si="58"/>
        <v>1510</v>
      </c>
      <c r="G310" s="6">
        <f t="shared" si="58"/>
        <v>0</v>
      </c>
      <c r="H310" s="6">
        <f t="shared" si="58"/>
        <v>0</v>
      </c>
      <c r="I310" s="6">
        <f t="shared" si="58"/>
        <v>630</v>
      </c>
      <c r="J310" s="6">
        <f t="shared" si="58"/>
        <v>0</v>
      </c>
      <c r="K310" s="6">
        <f t="shared" si="58"/>
        <v>66</v>
      </c>
      <c r="L310" s="6">
        <f t="shared" si="58"/>
        <v>0</v>
      </c>
      <c r="M310" s="6">
        <f t="shared" si="58"/>
        <v>500</v>
      </c>
      <c r="N310" s="6">
        <f t="shared" si="58"/>
        <v>0</v>
      </c>
      <c r="O310" s="6">
        <f t="shared" si="58"/>
        <v>0</v>
      </c>
      <c r="P310" s="6">
        <f t="shared" si="58"/>
        <v>0</v>
      </c>
      <c r="Q310" s="6">
        <f t="shared" si="58"/>
        <v>0</v>
      </c>
      <c r="R310" s="6">
        <f t="shared" si="58"/>
        <v>10</v>
      </c>
      <c r="S310" s="6">
        <f t="shared" si="58"/>
        <v>0</v>
      </c>
      <c r="T310" s="6">
        <f t="shared" si="58"/>
        <v>250</v>
      </c>
      <c r="U310" s="6">
        <f t="shared" si="58"/>
        <v>50</v>
      </c>
      <c r="V310" s="46">
        <f t="shared" si="53"/>
        <v>173040</v>
      </c>
      <c r="W310" s="8"/>
    </row>
    <row r="311" spans="1:23">
      <c r="A311" s="3">
        <v>43767</v>
      </c>
      <c r="B311" s="4" t="s">
        <v>22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>
        <v>22</v>
      </c>
      <c r="S311" s="4"/>
      <c r="T311" s="4"/>
      <c r="U311" s="4"/>
      <c r="V311" s="7">
        <f t="shared" si="53"/>
        <v>22000</v>
      </c>
      <c r="W311" s="8"/>
    </row>
    <row r="312" spans="1:23">
      <c r="A312" s="3">
        <v>43767</v>
      </c>
      <c r="B312" s="4" t="s">
        <v>24</v>
      </c>
      <c r="C312" s="4"/>
      <c r="D312" s="4"/>
      <c r="E312" s="4"/>
      <c r="F312" s="4"/>
      <c r="G312" s="4"/>
      <c r="H312" s="4"/>
      <c r="I312" s="4">
        <v>510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7">
        <f t="shared" si="53"/>
        <v>12750</v>
      </c>
      <c r="W312" s="8"/>
    </row>
    <row r="313" spans="1:23">
      <c r="A313" s="3">
        <v>43767</v>
      </c>
      <c r="B313" s="4" t="s">
        <v>32</v>
      </c>
      <c r="C313" s="4">
        <v>600</v>
      </c>
      <c r="D313" s="4"/>
      <c r="E313" s="4"/>
      <c r="F313" s="4"/>
      <c r="G313" s="4"/>
      <c r="H313" s="4"/>
      <c r="I313" s="4">
        <v>25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7">
        <f t="shared" si="53"/>
        <v>24625</v>
      </c>
      <c r="W313" s="8">
        <f>SUM(V311:V313)</f>
        <v>59375</v>
      </c>
    </row>
    <row r="314" spans="1:23">
      <c r="A314" s="3">
        <v>43767</v>
      </c>
      <c r="B314" s="4" t="s">
        <v>33</v>
      </c>
      <c r="C314" s="4">
        <v>600</v>
      </c>
      <c r="D314" s="4">
        <v>168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>
        <v>125</v>
      </c>
      <c r="U314" s="4"/>
      <c r="V314" s="7">
        <f t="shared" si="53"/>
        <v>33200</v>
      </c>
      <c r="W314" s="8"/>
    </row>
    <row r="315" spans="1:23">
      <c r="A315" s="3">
        <v>43767</v>
      </c>
      <c r="B315" s="4" t="s">
        <v>34</v>
      </c>
      <c r="C315" s="4">
        <v>250</v>
      </c>
      <c r="D315" s="4">
        <v>200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7">
        <f t="shared" si="53"/>
        <v>15000</v>
      </c>
      <c r="W315" s="8">
        <f>SUM(V314:V315)</f>
        <v>48200</v>
      </c>
    </row>
    <row r="316" spans="1:23">
      <c r="A316" s="3">
        <v>43767</v>
      </c>
      <c r="B316" s="4" t="s">
        <v>35</v>
      </c>
      <c r="C316" s="4">
        <v>200</v>
      </c>
      <c r="D316" s="4"/>
      <c r="E316" s="4"/>
      <c r="F316" s="4">
        <v>170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7">
        <f t="shared" si="53"/>
        <v>14800</v>
      </c>
      <c r="W316" s="8"/>
    </row>
    <row r="317" spans="1:23">
      <c r="A317" s="3">
        <v>43767</v>
      </c>
      <c r="B317" s="4" t="s">
        <v>36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>
        <v>34</v>
      </c>
      <c r="T317" s="4"/>
      <c r="U317" s="4"/>
      <c r="V317" s="7">
        <f t="shared" si="53"/>
        <v>32300</v>
      </c>
      <c r="W317" s="8"/>
    </row>
    <row r="318" spans="1:23">
      <c r="A318" s="3">
        <v>43767</v>
      </c>
      <c r="B318" s="4" t="s">
        <v>37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7">
        <f t="shared" si="53"/>
        <v>0</v>
      </c>
      <c r="W318" s="8"/>
    </row>
    <row r="319" spans="1:23">
      <c r="A319" s="3">
        <v>43767</v>
      </c>
      <c r="B319" s="4" t="s">
        <v>38</v>
      </c>
      <c r="C319" s="4"/>
      <c r="D319" s="4"/>
      <c r="E319" s="4"/>
      <c r="F319" s="4">
        <v>480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7">
        <f t="shared" si="53"/>
        <v>19200</v>
      </c>
      <c r="W319" s="8"/>
    </row>
    <row r="320" spans="1:23">
      <c r="A320" s="3">
        <v>43767</v>
      </c>
      <c r="B320" s="4" t="s">
        <v>39</v>
      </c>
      <c r="C320" s="4"/>
      <c r="D320" s="4"/>
      <c r="E320" s="4"/>
      <c r="F320" s="4">
        <v>400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7">
        <f t="shared" si="53"/>
        <v>16000</v>
      </c>
      <c r="W320" s="8">
        <f>SUM(V316:V320)</f>
        <v>82300</v>
      </c>
    </row>
    <row r="321" spans="1:23">
      <c r="A321" s="71" t="s">
        <v>1</v>
      </c>
      <c r="B321" s="71"/>
      <c r="C321" s="6">
        <f t="shared" ref="C321:U321" si="59">SUM(C311:C320)</f>
        <v>1650</v>
      </c>
      <c r="D321" s="6">
        <f t="shared" si="59"/>
        <v>368</v>
      </c>
      <c r="E321" s="6">
        <f t="shared" si="59"/>
        <v>0</v>
      </c>
      <c r="F321" s="6">
        <f t="shared" si="59"/>
        <v>1050</v>
      </c>
      <c r="G321" s="6">
        <f t="shared" si="59"/>
        <v>0</v>
      </c>
      <c r="H321" s="6">
        <f t="shared" si="59"/>
        <v>0</v>
      </c>
      <c r="I321" s="6">
        <f t="shared" si="59"/>
        <v>535</v>
      </c>
      <c r="J321" s="6">
        <f t="shared" si="59"/>
        <v>0</v>
      </c>
      <c r="K321" s="6">
        <f t="shared" si="59"/>
        <v>0</v>
      </c>
      <c r="L321" s="6">
        <f t="shared" si="59"/>
        <v>0</v>
      </c>
      <c r="M321" s="6">
        <f t="shared" si="59"/>
        <v>0</v>
      </c>
      <c r="N321" s="6">
        <f t="shared" si="59"/>
        <v>0</v>
      </c>
      <c r="O321" s="6">
        <f t="shared" si="59"/>
        <v>0</v>
      </c>
      <c r="P321" s="6">
        <f t="shared" si="59"/>
        <v>0</v>
      </c>
      <c r="Q321" s="6">
        <f t="shared" si="59"/>
        <v>0</v>
      </c>
      <c r="R321" s="6">
        <f t="shared" si="59"/>
        <v>22</v>
      </c>
      <c r="S321" s="6">
        <f t="shared" si="59"/>
        <v>34</v>
      </c>
      <c r="T321" s="6">
        <f t="shared" si="59"/>
        <v>125</v>
      </c>
      <c r="U321" s="6">
        <f t="shared" si="59"/>
        <v>0</v>
      </c>
      <c r="V321" s="46">
        <f t="shared" si="53"/>
        <v>189875</v>
      </c>
      <c r="W321" s="8"/>
    </row>
    <row r="322" spans="1:23">
      <c r="A322" s="3">
        <v>43768</v>
      </c>
      <c r="B322" s="4" t="s">
        <v>22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>
        <v>15</v>
      </c>
      <c r="S322" s="4"/>
      <c r="T322" s="4"/>
      <c r="U322" s="4"/>
      <c r="V322" s="7">
        <f t="shared" si="53"/>
        <v>15000</v>
      </c>
      <c r="W322" s="8"/>
    </row>
    <row r="323" spans="1:23">
      <c r="A323" s="3">
        <v>43768</v>
      </c>
      <c r="B323" s="4" t="s">
        <v>24</v>
      </c>
      <c r="C323" s="4"/>
      <c r="D323" s="4"/>
      <c r="E323" s="4"/>
      <c r="F323" s="4"/>
      <c r="G323" s="4"/>
      <c r="H323" s="4"/>
      <c r="I323" s="4">
        <v>650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7">
        <f t="shared" si="53"/>
        <v>16250</v>
      </c>
      <c r="W323" s="8"/>
    </row>
    <row r="324" spans="1:23">
      <c r="A324" s="3">
        <v>43768</v>
      </c>
      <c r="B324" s="4" t="s">
        <v>32</v>
      </c>
      <c r="C324" s="4">
        <v>412</v>
      </c>
      <c r="D324" s="4"/>
      <c r="E324" s="4"/>
      <c r="F324" s="4"/>
      <c r="G324" s="4"/>
      <c r="H324" s="4"/>
      <c r="I324" s="4">
        <v>13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7">
        <f t="shared" si="53"/>
        <v>16805</v>
      </c>
      <c r="W324" s="8">
        <f>SUM(V322:V324)</f>
        <v>48055</v>
      </c>
    </row>
    <row r="325" spans="1:23">
      <c r="A325" s="3">
        <v>43768</v>
      </c>
      <c r="B325" s="4" t="s">
        <v>33</v>
      </c>
      <c r="C325" s="4">
        <v>700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7">
        <f t="shared" si="53"/>
        <v>28000</v>
      </c>
      <c r="W325" s="8"/>
    </row>
    <row r="326" spans="1:23">
      <c r="A326" s="3">
        <v>43768</v>
      </c>
      <c r="B326" s="4" t="s">
        <v>34</v>
      </c>
      <c r="C326" s="4">
        <v>500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7">
        <f t="shared" ref="V326:V343" si="60">(C326*40)+(D326*25)+(E326*20)+(F326*40)+(G326*50)+(H326*50)+(I326*25)+(J326*30)+(K326*40)+(L326*30)+(M326*30)+(N326*30)+(O326*30)+(P326*25+(Q326*1000)+(R326*1000)+(S326*950)+(T326*40)+(U326*25))</f>
        <v>20000</v>
      </c>
      <c r="W326" s="8">
        <f>SUM(V325:V326)</f>
        <v>48000</v>
      </c>
    </row>
    <row r="327" spans="1:23">
      <c r="A327" s="3">
        <v>43768</v>
      </c>
      <c r="B327" s="4" t="s">
        <v>35</v>
      </c>
      <c r="C327" s="4">
        <v>356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7">
        <f t="shared" si="60"/>
        <v>14240</v>
      </c>
      <c r="W327" s="8"/>
    </row>
    <row r="328" spans="1:23">
      <c r="A328" s="3">
        <v>43768</v>
      </c>
      <c r="B328" s="4" t="s">
        <v>36</v>
      </c>
      <c r="C328" s="4"/>
      <c r="D328" s="4"/>
      <c r="E328" s="4"/>
      <c r="F328" s="4">
        <v>300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7">
        <f t="shared" si="60"/>
        <v>12000</v>
      </c>
      <c r="W328" s="8"/>
    </row>
    <row r="329" spans="1:23">
      <c r="A329" s="3">
        <v>43768</v>
      </c>
      <c r="B329" s="4" t="s">
        <v>37</v>
      </c>
      <c r="C329" s="4"/>
      <c r="D329" s="4"/>
      <c r="E329" s="4"/>
      <c r="F329" s="4">
        <v>300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7">
        <f t="shared" si="60"/>
        <v>12000</v>
      </c>
      <c r="W329" s="8"/>
    </row>
    <row r="330" spans="1:23">
      <c r="A330" s="3">
        <v>43768</v>
      </c>
      <c r="B330" s="4" t="s">
        <v>38</v>
      </c>
      <c r="C330" s="4"/>
      <c r="D330" s="4"/>
      <c r="E330" s="4"/>
      <c r="F330" s="4">
        <v>250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>
        <v>200</v>
      </c>
      <c r="V330" s="7">
        <f t="shared" si="60"/>
        <v>15000</v>
      </c>
      <c r="W330" s="8"/>
    </row>
    <row r="331" spans="1:23">
      <c r="A331" s="3">
        <v>43768</v>
      </c>
      <c r="B331" s="4" t="s">
        <v>39</v>
      </c>
      <c r="C331" s="4"/>
      <c r="D331" s="4"/>
      <c r="E331" s="4"/>
      <c r="F331" s="4">
        <v>156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>
        <v>200</v>
      </c>
      <c r="V331" s="7">
        <f t="shared" si="60"/>
        <v>11240</v>
      </c>
      <c r="W331" s="8">
        <f>SUM(V327:V331)</f>
        <v>64480</v>
      </c>
    </row>
    <row r="332" spans="1:23">
      <c r="A332" s="71" t="s">
        <v>1</v>
      </c>
      <c r="B332" s="71"/>
      <c r="C332" s="6">
        <f t="shared" ref="C332:U332" si="61">SUM(C322:C331)</f>
        <v>1968</v>
      </c>
      <c r="D332" s="6">
        <f t="shared" si="61"/>
        <v>0</v>
      </c>
      <c r="E332" s="6">
        <f t="shared" si="61"/>
        <v>0</v>
      </c>
      <c r="F332" s="6">
        <f t="shared" si="61"/>
        <v>1006</v>
      </c>
      <c r="G332" s="6">
        <f t="shared" si="61"/>
        <v>0</v>
      </c>
      <c r="H332" s="6">
        <f t="shared" si="61"/>
        <v>0</v>
      </c>
      <c r="I332" s="6">
        <f t="shared" si="61"/>
        <v>663</v>
      </c>
      <c r="J332" s="6">
        <f t="shared" si="61"/>
        <v>0</v>
      </c>
      <c r="K332" s="6">
        <f t="shared" si="61"/>
        <v>0</v>
      </c>
      <c r="L332" s="6">
        <f t="shared" si="61"/>
        <v>0</v>
      </c>
      <c r="M332" s="6">
        <f t="shared" si="61"/>
        <v>0</v>
      </c>
      <c r="N332" s="6">
        <f t="shared" si="61"/>
        <v>0</v>
      </c>
      <c r="O332" s="6">
        <f t="shared" si="61"/>
        <v>0</v>
      </c>
      <c r="P332" s="6">
        <f t="shared" si="61"/>
        <v>0</v>
      </c>
      <c r="Q332" s="6">
        <f t="shared" si="61"/>
        <v>0</v>
      </c>
      <c r="R332" s="6">
        <f t="shared" si="61"/>
        <v>15</v>
      </c>
      <c r="S332" s="6">
        <f t="shared" si="61"/>
        <v>0</v>
      </c>
      <c r="T332" s="6">
        <f t="shared" si="61"/>
        <v>0</v>
      </c>
      <c r="U332" s="6">
        <f t="shared" si="61"/>
        <v>400</v>
      </c>
      <c r="V332" s="46">
        <f t="shared" si="60"/>
        <v>160535</v>
      </c>
      <c r="W332" s="8">
        <f>SUM(C332:U332)</f>
        <v>4052</v>
      </c>
    </row>
    <row r="333" spans="1:23">
      <c r="A333" s="3">
        <v>43769</v>
      </c>
      <c r="B333" s="4" t="s">
        <v>22</v>
      </c>
      <c r="C333" s="4"/>
      <c r="D333" s="4"/>
      <c r="E333" s="4"/>
      <c r="F333" s="4"/>
      <c r="G333" s="4"/>
      <c r="H333" s="4"/>
      <c r="I333" s="4">
        <v>3</v>
      </c>
      <c r="J333" s="4"/>
      <c r="K333" s="4"/>
      <c r="L333" s="4"/>
      <c r="M333" s="4">
        <v>150</v>
      </c>
      <c r="N333" s="4"/>
      <c r="O333" s="4"/>
      <c r="P333" s="4"/>
      <c r="Q333" s="4"/>
      <c r="R333" s="4">
        <v>8</v>
      </c>
      <c r="S333" s="4"/>
      <c r="T333" s="4"/>
      <c r="U333" s="4"/>
      <c r="V333" s="7">
        <f t="shared" si="60"/>
        <v>12575</v>
      </c>
      <c r="W333" s="8"/>
    </row>
    <row r="334" spans="1:23">
      <c r="A334" s="3">
        <v>43769</v>
      </c>
      <c r="B334" s="4" t="s">
        <v>24</v>
      </c>
      <c r="C334" s="4"/>
      <c r="D334" s="4"/>
      <c r="E334" s="4"/>
      <c r="F334" s="4"/>
      <c r="G334" s="4"/>
      <c r="H334" s="4"/>
      <c r="I334" s="4">
        <v>200</v>
      </c>
      <c r="J334" s="4"/>
      <c r="K334" s="4"/>
      <c r="L334" s="4"/>
      <c r="M334" s="4"/>
      <c r="N334" s="4"/>
      <c r="O334" s="4"/>
      <c r="P334" s="4">
        <v>450</v>
      </c>
      <c r="Q334" s="4"/>
      <c r="R334" s="4"/>
      <c r="S334" s="4"/>
      <c r="T334" s="4"/>
      <c r="U334" s="4"/>
      <c r="V334" s="7">
        <f t="shared" si="60"/>
        <v>16250</v>
      </c>
      <c r="W334" s="8"/>
    </row>
    <row r="335" spans="1:23">
      <c r="A335" s="3">
        <v>43769</v>
      </c>
      <c r="B335" s="4" t="s">
        <v>32</v>
      </c>
      <c r="C335" s="4">
        <v>600</v>
      </c>
      <c r="D335" s="4"/>
      <c r="E335" s="4"/>
      <c r="F335" s="4"/>
      <c r="G335" s="4"/>
      <c r="H335" s="4"/>
      <c r="I335" s="4">
        <v>14</v>
      </c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7">
        <f t="shared" si="60"/>
        <v>24350</v>
      </c>
      <c r="W335" s="8">
        <f>SUM(V333:V335)</f>
        <v>53175</v>
      </c>
    </row>
    <row r="336" spans="1:23">
      <c r="A336" s="3">
        <v>43769</v>
      </c>
      <c r="B336" s="4" t="s">
        <v>33</v>
      </c>
      <c r="C336" s="4">
        <v>500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7">
        <f t="shared" si="60"/>
        <v>20000</v>
      </c>
      <c r="W336" s="8"/>
    </row>
    <row r="337" spans="1:23">
      <c r="A337" s="3">
        <v>43769</v>
      </c>
      <c r="B337" s="4" t="s">
        <v>34</v>
      </c>
      <c r="C337" s="4">
        <v>400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7">
        <f t="shared" si="60"/>
        <v>16000</v>
      </c>
      <c r="W337" s="8">
        <f>SUM(V336:V337)</f>
        <v>36000</v>
      </c>
    </row>
    <row r="338" spans="1:23">
      <c r="A338" s="3">
        <v>43769</v>
      </c>
      <c r="B338" s="4" t="s">
        <v>35</v>
      </c>
      <c r="C338" s="4">
        <v>340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7">
        <f t="shared" si="60"/>
        <v>13600</v>
      </c>
      <c r="W338" s="8"/>
    </row>
    <row r="339" spans="1:23">
      <c r="A339" s="3">
        <v>43769</v>
      </c>
      <c r="B339" s="4" t="s">
        <v>36</v>
      </c>
      <c r="C339" s="4">
        <v>480</v>
      </c>
      <c r="D339" s="4"/>
      <c r="E339" s="4"/>
      <c r="F339" s="4"/>
      <c r="G339" s="4">
        <v>80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7">
        <f t="shared" si="60"/>
        <v>23200</v>
      </c>
      <c r="W339" s="8"/>
    </row>
    <row r="340" spans="1:23">
      <c r="A340" s="3">
        <v>43769</v>
      </c>
      <c r="B340" s="4" t="s">
        <v>37</v>
      </c>
      <c r="C340" s="4">
        <v>380</v>
      </c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7">
        <f t="shared" si="60"/>
        <v>15200</v>
      </c>
      <c r="W340" s="8"/>
    </row>
    <row r="341" spans="1:23">
      <c r="A341" s="3">
        <v>43769</v>
      </c>
      <c r="B341" s="4" t="s">
        <v>38</v>
      </c>
      <c r="C341" s="4">
        <v>275</v>
      </c>
      <c r="D341" s="4"/>
      <c r="E341" s="4"/>
      <c r="F341" s="4">
        <v>200</v>
      </c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7">
        <f t="shared" si="60"/>
        <v>19000</v>
      </c>
      <c r="W341" s="8"/>
    </row>
    <row r="342" spans="1:23">
      <c r="A342" s="3">
        <v>43769</v>
      </c>
      <c r="B342" s="4" t="s">
        <v>39</v>
      </c>
      <c r="C342" s="4"/>
      <c r="D342" s="4"/>
      <c r="E342" s="4"/>
      <c r="F342" s="4">
        <v>400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7">
        <f t="shared" si="60"/>
        <v>16000</v>
      </c>
      <c r="W342" s="8">
        <f>SUM(V338:V342)</f>
        <v>87000</v>
      </c>
    </row>
    <row r="343" spans="1:23">
      <c r="A343" s="71" t="s">
        <v>1</v>
      </c>
      <c r="B343" s="71"/>
      <c r="C343" s="6">
        <f t="shared" ref="C343:U343" si="62">SUM(C333:C342)</f>
        <v>2975</v>
      </c>
      <c r="D343" s="6">
        <f t="shared" si="62"/>
        <v>0</v>
      </c>
      <c r="E343" s="6">
        <f t="shared" si="62"/>
        <v>0</v>
      </c>
      <c r="F343" s="6">
        <f t="shared" si="62"/>
        <v>600</v>
      </c>
      <c r="G343" s="6">
        <f t="shared" si="62"/>
        <v>80</v>
      </c>
      <c r="H343" s="6">
        <f t="shared" si="62"/>
        <v>0</v>
      </c>
      <c r="I343" s="6">
        <f t="shared" si="62"/>
        <v>217</v>
      </c>
      <c r="J343" s="6">
        <f t="shared" si="62"/>
        <v>0</v>
      </c>
      <c r="K343" s="6">
        <f t="shared" si="62"/>
        <v>0</v>
      </c>
      <c r="L343" s="6">
        <f t="shared" si="62"/>
        <v>0</v>
      </c>
      <c r="M343" s="6">
        <f t="shared" si="62"/>
        <v>150</v>
      </c>
      <c r="N343" s="6">
        <f t="shared" si="62"/>
        <v>0</v>
      </c>
      <c r="O343" s="6">
        <f t="shared" si="62"/>
        <v>0</v>
      </c>
      <c r="P343" s="6">
        <f t="shared" si="62"/>
        <v>450</v>
      </c>
      <c r="Q343" s="6">
        <f t="shared" si="62"/>
        <v>0</v>
      </c>
      <c r="R343" s="6">
        <f t="shared" si="62"/>
        <v>8</v>
      </c>
      <c r="S343" s="6">
        <f t="shared" si="62"/>
        <v>0</v>
      </c>
      <c r="T343" s="6">
        <f t="shared" si="62"/>
        <v>0</v>
      </c>
      <c r="U343" s="6">
        <f t="shared" si="62"/>
        <v>0</v>
      </c>
      <c r="V343" s="46">
        <f t="shared" si="60"/>
        <v>176175</v>
      </c>
      <c r="W343" s="8"/>
    </row>
  </sheetData>
  <mergeCells count="34">
    <mergeCell ref="A321:B321"/>
    <mergeCell ref="A332:B332"/>
    <mergeCell ref="A343:B343"/>
    <mergeCell ref="V1:V2"/>
    <mergeCell ref="A266:B266"/>
    <mergeCell ref="A277:B277"/>
    <mergeCell ref="A288:B288"/>
    <mergeCell ref="A299:B299"/>
    <mergeCell ref="A310:B310"/>
    <mergeCell ref="A211:B211"/>
    <mergeCell ref="A222:B222"/>
    <mergeCell ref="A233:B233"/>
    <mergeCell ref="A244:B244"/>
    <mergeCell ref="A255:B255"/>
    <mergeCell ref="A156:B156"/>
    <mergeCell ref="A167:B167"/>
    <mergeCell ref="A178:B178"/>
    <mergeCell ref="A189:B189"/>
    <mergeCell ref="A200:B200"/>
    <mergeCell ref="A101:B101"/>
    <mergeCell ref="A112:B112"/>
    <mergeCell ref="A123:B123"/>
    <mergeCell ref="A134:B134"/>
    <mergeCell ref="A145:B145"/>
    <mergeCell ref="A46:B46"/>
    <mergeCell ref="A57:B57"/>
    <mergeCell ref="A68:B68"/>
    <mergeCell ref="A79:B79"/>
    <mergeCell ref="A90:B90"/>
    <mergeCell ref="A1:U1"/>
    <mergeCell ref="X3:AC3"/>
    <mergeCell ref="A13:B13"/>
    <mergeCell ref="A24:B24"/>
    <mergeCell ref="A35:B35"/>
  </mergeCells>
  <pageMargins left="0.75" right="0.75" top="1" bottom="1" header="0.51180555555555596" footer="0.51180555555555596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332"/>
  <sheetViews>
    <sheetView zoomScale="70" zoomScaleNormal="70" workbookViewId="0">
      <pane ySplit="2" topLeftCell="A286" activePane="bottomLeft" state="frozen"/>
      <selection pane="bottomLeft" activeCell="G306" sqref="G306"/>
    </sheetView>
  </sheetViews>
  <sheetFormatPr defaultColWidth="9" defaultRowHeight="14.4"/>
  <cols>
    <col min="29" max="29" width="9.88671875"/>
    <col min="32" max="32" width="9.88671875"/>
    <col min="33" max="33" width="11"/>
    <col min="40" max="40" width="9.33203125"/>
    <col min="55" max="55" width="9.33203125"/>
  </cols>
  <sheetData>
    <row r="1" spans="1:56">
      <c r="A1" s="70" t="s">
        <v>111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1"/>
      <c r="V1" s="1"/>
      <c r="W1" s="74" t="s">
        <v>1</v>
      </c>
      <c r="X1" s="8"/>
    </row>
    <row r="2" spans="1:56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20</v>
      </c>
      <c r="R2" s="2" t="s">
        <v>19</v>
      </c>
      <c r="S2" s="2" t="s">
        <v>18</v>
      </c>
      <c r="T2" s="2" t="s">
        <v>21</v>
      </c>
      <c r="U2" s="2" t="s">
        <v>112</v>
      </c>
      <c r="V2" s="2" t="s">
        <v>113</v>
      </c>
      <c r="W2" s="74"/>
      <c r="X2" s="9"/>
    </row>
    <row r="3" spans="1:56">
      <c r="A3" s="3">
        <v>43770</v>
      </c>
      <c r="B3" s="4" t="s">
        <v>22</v>
      </c>
      <c r="C3" s="4"/>
      <c r="D3" s="4"/>
      <c r="E3" s="4"/>
      <c r="F3" s="4"/>
      <c r="G3" s="4"/>
      <c r="H3" s="4"/>
      <c r="I3" s="4">
        <v>5</v>
      </c>
      <c r="J3" s="4"/>
      <c r="K3" s="4">
        <v>110</v>
      </c>
      <c r="L3" s="4"/>
      <c r="M3" s="4">
        <v>275</v>
      </c>
      <c r="N3" s="4"/>
      <c r="O3" s="4"/>
      <c r="P3" s="4"/>
      <c r="Q3" s="4"/>
      <c r="R3" s="4"/>
      <c r="S3" s="4"/>
      <c r="T3" s="4"/>
      <c r="U3" s="4"/>
      <c r="V3" s="4"/>
      <c r="W3" s="7">
        <f>(C3*40)+(D3*25)+(E3*20)+(F3*40)+(G3*50)+(H3*50)+(I3*25)+(J3*30)+(K3*40)+(L3*30)+(M3*30)+(N3*30)+(O3*30)+(P3*25+(Q3*1000)+(R3*1000)+(S3*950)+(T3*40)+(U3*25)+(V3*50))</f>
        <v>12775</v>
      </c>
      <c r="X3" s="8"/>
      <c r="Z3" s="70" t="s">
        <v>104</v>
      </c>
      <c r="AA3" s="70"/>
      <c r="AB3" s="70"/>
      <c r="AC3" s="70"/>
      <c r="AD3" s="70"/>
      <c r="AE3" s="70"/>
      <c r="AF3" s="21"/>
      <c r="AG3" s="21"/>
    </row>
    <row r="4" spans="1:56" ht="15.6">
      <c r="A4" s="3">
        <v>43770</v>
      </c>
      <c r="B4" s="4" t="s">
        <v>24</v>
      </c>
      <c r="C4" s="4"/>
      <c r="D4" s="4"/>
      <c r="E4" s="4"/>
      <c r="F4" s="4"/>
      <c r="G4" s="4"/>
      <c r="H4" s="4"/>
      <c r="I4" s="4">
        <v>550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7">
        <f t="shared" ref="W4:W67" si="0">(C4*40)+(D4*25)+(E4*20)+(F4*40)+(G4*50)+(H4*50)+(I4*25)+(J4*30)+(K4*40)+(L4*30)+(M4*30)+(N4*30)+(O4*30)+(P4*25+(Q4*1000)+(R4*1000)+(S4*950)+(T4*40)+(U4*25)+(V4*50))</f>
        <v>13750</v>
      </c>
      <c r="X4" s="8"/>
      <c r="Z4" s="10" t="s">
        <v>68</v>
      </c>
      <c r="AA4" s="11" t="s">
        <v>114</v>
      </c>
      <c r="AB4" s="11" t="s">
        <v>115</v>
      </c>
      <c r="AC4" s="11" t="s">
        <v>116</v>
      </c>
      <c r="AD4" s="11" t="s">
        <v>117</v>
      </c>
      <c r="AE4" s="12" t="s">
        <v>118</v>
      </c>
      <c r="AF4" s="22" t="s">
        <v>1</v>
      </c>
      <c r="AG4" s="22" t="s">
        <v>31</v>
      </c>
    </row>
    <row r="5" spans="1:56">
      <c r="A5" s="3">
        <v>43770</v>
      </c>
      <c r="B5" s="4" t="s">
        <v>32</v>
      </c>
      <c r="C5" s="4">
        <v>550</v>
      </c>
      <c r="D5" s="4">
        <v>228</v>
      </c>
      <c r="E5" s="4"/>
      <c r="F5" s="4"/>
      <c r="G5" s="4"/>
      <c r="H5" s="4"/>
      <c r="I5" s="4">
        <v>10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7">
        <f t="shared" si="0"/>
        <v>27950</v>
      </c>
      <c r="X5" s="8">
        <f>SUM(W3:W5)</f>
        <v>54475</v>
      </c>
      <c r="Z5" s="1" t="s">
        <v>22</v>
      </c>
      <c r="AA5" s="7">
        <f>W3+W14</f>
        <v>21625</v>
      </c>
      <c r="AB5" s="7">
        <f>W36+W47+W58+W69+W80+W91</f>
        <v>57025</v>
      </c>
      <c r="AC5" s="7">
        <f>W113+W124+W135+W146+W157+W168</f>
        <v>67595</v>
      </c>
      <c r="AD5" s="7">
        <f>W190+W201+W212+W223+W234+W245</f>
        <v>80385</v>
      </c>
      <c r="AE5" s="13">
        <f>W267+W278+W289+W300+W311+W322</f>
        <v>71135</v>
      </c>
      <c r="AF5" s="23">
        <f t="shared" ref="AF5:AF15" si="1">SUM(AA5:AE5)</f>
        <v>297765</v>
      </c>
      <c r="AG5" s="24">
        <f>AF5/25</f>
        <v>11910.6</v>
      </c>
    </row>
    <row r="6" spans="1:56">
      <c r="A6" s="3">
        <v>43770</v>
      </c>
      <c r="B6" s="4" t="s">
        <v>33</v>
      </c>
      <c r="C6" s="4">
        <v>350</v>
      </c>
      <c r="D6" s="4">
        <v>150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7">
        <f t="shared" si="0"/>
        <v>17750</v>
      </c>
      <c r="X6" s="8"/>
      <c r="Z6" s="1" t="s">
        <v>24</v>
      </c>
      <c r="AA6" s="7">
        <f>W4+W15</f>
        <v>23750</v>
      </c>
      <c r="AB6" s="7">
        <f t="shared" ref="AB6:AB14" si="2">W37+W48+W59+W70+W81+W92</f>
        <v>73750</v>
      </c>
      <c r="AC6" s="7">
        <f t="shared" ref="AC6:AC14" si="3">W114+W125+W136+W147+W158+W169</f>
        <v>78925</v>
      </c>
      <c r="AD6" s="7">
        <f t="shared" ref="AD6:AD14" si="4">W191+W202+W213+W224+W235+W246</f>
        <v>87770</v>
      </c>
      <c r="AE6" s="13">
        <f t="shared" ref="AE6:AE14" si="5">W268+W279+W290+W301+W312+W323</f>
        <v>79525</v>
      </c>
      <c r="AF6" s="23">
        <f t="shared" si="1"/>
        <v>343720</v>
      </c>
      <c r="AG6" s="24">
        <f t="shared" ref="AG6:AG15" si="6">AF6/25</f>
        <v>13748.8</v>
      </c>
    </row>
    <row r="7" spans="1:56">
      <c r="A7" s="3">
        <v>43770</v>
      </c>
      <c r="B7" s="4" t="s">
        <v>34</v>
      </c>
      <c r="C7" s="4">
        <v>250</v>
      </c>
      <c r="D7" s="4">
        <v>150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7">
        <f t="shared" si="0"/>
        <v>13750</v>
      </c>
      <c r="X7" s="8">
        <f>SUM(W6:W7)</f>
        <v>31500</v>
      </c>
      <c r="Z7" s="1" t="s">
        <v>32</v>
      </c>
      <c r="AA7" s="7">
        <f t="shared" ref="AA7:AA14" si="7">W5+W16</f>
        <v>48200</v>
      </c>
      <c r="AB7" s="7">
        <f t="shared" si="2"/>
        <v>127615</v>
      </c>
      <c r="AC7" s="7">
        <f t="shared" si="3"/>
        <v>170045</v>
      </c>
      <c r="AD7" s="7">
        <f t="shared" si="4"/>
        <v>151715</v>
      </c>
      <c r="AE7" s="13">
        <f t="shared" si="5"/>
        <v>145955</v>
      </c>
      <c r="AF7" s="23">
        <f t="shared" si="1"/>
        <v>643530</v>
      </c>
      <c r="AG7" s="24">
        <f t="shared" si="6"/>
        <v>25741.200000000001</v>
      </c>
      <c r="AK7" s="38"/>
    </row>
    <row r="8" spans="1:56">
      <c r="A8" s="3">
        <v>43770</v>
      </c>
      <c r="B8" s="4" t="s">
        <v>35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7">
        <f t="shared" si="0"/>
        <v>0</v>
      </c>
      <c r="X8" s="8"/>
      <c r="Z8" s="1" t="s">
        <v>33</v>
      </c>
      <c r="AA8" s="7">
        <f t="shared" si="7"/>
        <v>32750</v>
      </c>
      <c r="AB8" s="7">
        <f t="shared" si="2"/>
        <v>107000</v>
      </c>
      <c r="AC8" s="7">
        <f t="shared" si="3"/>
        <v>120750</v>
      </c>
      <c r="AD8" s="7">
        <f t="shared" si="4"/>
        <v>125450</v>
      </c>
      <c r="AE8" s="13">
        <f t="shared" si="5"/>
        <v>113600</v>
      </c>
      <c r="AF8" s="23">
        <f t="shared" si="1"/>
        <v>499550</v>
      </c>
      <c r="AG8" s="24">
        <f t="shared" si="6"/>
        <v>19982</v>
      </c>
    </row>
    <row r="9" spans="1:56">
      <c r="A9" s="3">
        <v>43770</v>
      </c>
      <c r="B9" s="4" t="s">
        <v>36</v>
      </c>
      <c r="C9" s="4">
        <v>200</v>
      </c>
      <c r="D9" s="4"/>
      <c r="E9" s="4"/>
      <c r="F9" s="4">
        <v>192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7">
        <f t="shared" si="0"/>
        <v>15680</v>
      </c>
      <c r="X9" s="8"/>
      <c r="Z9" s="1" t="s">
        <v>34</v>
      </c>
      <c r="AA9" s="7">
        <f t="shared" si="7"/>
        <v>25750</v>
      </c>
      <c r="AB9" s="7">
        <f t="shared" si="2"/>
        <v>90000</v>
      </c>
      <c r="AC9" s="7">
        <f t="shared" si="3"/>
        <v>102050</v>
      </c>
      <c r="AD9" s="7">
        <f t="shared" si="4"/>
        <v>109750</v>
      </c>
      <c r="AE9" s="13">
        <f t="shared" si="5"/>
        <v>108500</v>
      </c>
      <c r="AF9" s="23">
        <f t="shared" si="1"/>
        <v>436050</v>
      </c>
      <c r="AG9" s="24">
        <f t="shared" si="6"/>
        <v>17442</v>
      </c>
    </row>
    <row r="10" spans="1:56">
      <c r="A10" s="3">
        <v>43770</v>
      </c>
      <c r="B10" s="4" t="s">
        <v>37</v>
      </c>
      <c r="C10" s="4"/>
      <c r="D10" s="4"/>
      <c r="E10" s="4"/>
      <c r="F10" s="4">
        <v>380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7">
        <f t="shared" si="0"/>
        <v>15200</v>
      </c>
      <c r="X10" s="8"/>
      <c r="Z10" s="1" t="s">
        <v>35</v>
      </c>
      <c r="AA10" s="7">
        <f t="shared" si="7"/>
        <v>10000</v>
      </c>
      <c r="AB10" s="7">
        <f t="shared" si="2"/>
        <v>77760</v>
      </c>
      <c r="AC10" s="7">
        <f t="shared" si="3"/>
        <v>80800</v>
      </c>
      <c r="AD10" s="7">
        <f t="shared" si="4"/>
        <v>78000</v>
      </c>
      <c r="AE10" s="13">
        <f t="shared" si="5"/>
        <v>84630</v>
      </c>
      <c r="AF10" s="23">
        <f t="shared" si="1"/>
        <v>331190</v>
      </c>
      <c r="AG10" s="24">
        <f t="shared" si="6"/>
        <v>13247.6</v>
      </c>
    </row>
    <row r="11" spans="1:56">
      <c r="A11" s="3">
        <v>43770</v>
      </c>
      <c r="B11" s="4" t="s">
        <v>38</v>
      </c>
      <c r="C11" s="4"/>
      <c r="D11" s="4"/>
      <c r="E11" s="4"/>
      <c r="F11" s="4">
        <v>420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7">
        <f t="shared" si="0"/>
        <v>16800</v>
      </c>
      <c r="X11" s="8"/>
      <c r="Z11" s="1" t="s">
        <v>36</v>
      </c>
      <c r="AA11" s="7">
        <f t="shared" si="7"/>
        <v>26800</v>
      </c>
      <c r="AB11" s="7">
        <f t="shared" si="2"/>
        <v>80600</v>
      </c>
      <c r="AC11" s="7">
        <f t="shared" si="3"/>
        <v>105940</v>
      </c>
      <c r="AD11" s="7">
        <f t="shared" si="4"/>
        <v>90120</v>
      </c>
      <c r="AE11" s="13">
        <f t="shared" si="5"/>
        <v>80800</v>
      </c>
      <c r="AF11" s="23">
        <f t="shared" si="1"/>
        <v>384260</v>
      </c>
      <c r="AG11" s="24">
        <f t="shared" si="6"/>
        <v>15370.4</v>
      </c>
    </row>
    <row r="12" spans="1:56">
      <c r="A12" s="3">
        <v>43770</v>
      </c>
      <c r="B12" s="4" t="s">
        <v>39</v>
      </c>
      <c r="C12" s="4"/>
      <c r="D12" s="4"/>
      <c r="E12" s="4"/>
      <c r="F12" s="4">
        <v>480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7">
        <f t="shared" si="0"/>
        <v>19200</v>
      </c>
      <c r="X12" s="8">
        <f>SUM(W8:W12)</f>
        <v>66880</v>
      </c>
      <c r="Z12" s="1" t="s">
        <v>37</v>
      </c>
      <c r="AA12" s="7">
        <f t="shared" si="7"/>
        <v>27200</v>
      </c>
      <c r="AB12" s="7">
        <f t="shared" si="2"/>
        <v>70800</v>
      </c>
      <c r="AC12" s="7">
        <f t="shared" si="3"/>
        <v>84000</v>
      </c>
      <c r="AD12" s="7">
        <f t="shared" si="4"/>
        <v>82800</v>
      </c>
      <c r="AE12" s="13">
        <f t="shared" si="5"/>
        <v>82710</v>
      </c>
      <c r="AF12" s="23">
        <f t="shared" si="1"/>
        <v>347510</v>
      </c>
      <c r="AG12" s="24">
        <f t="shared" si="6"/>
        <v>13900.4</v>
      </c>
    </row>
    <row r="13" spans="1:56">
      <c r="A13" s="71" t="s">
        <v>1</v>
      </c>
      <c r="B13" s="71"/>
      <c r="C13" s="6">
        <f>SUM(C3:C12)</f>
        <v>1350</v>
      </c>
      <c r="D13" s="6">
        <f>SUM(D3:D12)</f>
        <v>528</v>
      </c>
      <c r="E13" s="6">
        <f>SUM(E3:E12)</f>
        <v>0</v>
      </c>
      <c r="F13" s="6">
        <f t="shared" ref="F13:W13" si="8">SUM(F3:F12)</f>
        <v>1472</v>
      </c>
      <c r="G13" s="6">
        <f t="shared" si="8"/>
        <v>0</v>
      </c>
      <c r="H13" s="6">
        <f t="shared" si="8"/>
        <v>0</v>
      </c>
      <c r="I13" s="6">
        <f t="shared" si="8"/>
        <v>565</v>
      </c>
      <c r="J13" s="6">
        <f t="shared" si="8"/>
        <v>0</v>
      </c>
      <c r="K13" s="6">
        <f t="shared" si="8"/>
        <v>110</v>
      </c>
      <c r="L13" s="6">
        <f t="shared" si="8"/>
        <v>0</v>
      </c>
      <c r="M13" s="6">
        <f t="shared" si="8"/>
        <v>275</v>
      </c>
      <c r="N13" s="6">
        <f t="shared" si="8"/>
        <v>0</v>
      </c>
      <c r="O13" s="6">
        <f t="shared" si="8"/>
        <v>0</v>
      </c>
      <c r="P13" s="6">
        <f t="shared" si="8"/>
        <v>0</v>
      </c>
      <c r="Q13" s="6">
        <f t="shared" si="8"/>
        <v>0</v>
      </c>
      <c r="R13" s="6">
        <f t="shared" si="8"/>
        <v>0</v>
      </c>
      <c r="S13" s="6">
        <f t="shared" si="8"/>
        <v>0</v>
      </c>
      <c r="T13" s="6">
        <f t="shared" si="8"/>
        <v>0</v>
      </c>
      <c r="U13" s="6">
        <f t="shared" si="8"/>
        <v>0</v>
      </c>
      <c r="V13" s="6">
        <f t="shared" si="8"/>
        <v>0</v>
      </c>
      <c r="W13" s="6">
        <f t="shared" si="8"/>
        <v>152855</v>
      </c>
      <c r="X13" s="8">
        <f>SUM(C13:U13)</f>
        <v>4300</v>
      </c>
      <c r="Z13" s="1" t="s">
        <v>38</v>
      </c>
      <c r="AA13" s="7">
        <f t="shared" si="7"/>
        <v>28800</v>
      </c>
      <c r="AB13" s="7">
        <f t="shared" si="2"/>
        <v>83400</v>
      </c>
      <c r="AC13" s="7">
        <f t="shared" si="3"/>
        <v>76760</v>
      </c>
      <c r="AD13" s="7">
        <f t="shared" si="4"/>
        <v>94600</v>
      </c>
      <c r="AE13" s="13">
        <f t="shared" si="5"/>
        <v>76490</v>
      </c>
      <c r="AF13" s="23">
        <f t="shared" si="1"/>
        <v>360050</v>
      </c>
      <c r="AG13" s="24">
        <f t="shared" si="6"/>
        <v>14402</v>
      </c>
    </row>
    <row r="14" spans="1:56">
      <c r="A14" s="3">
        <v>43771</v>
      </c>
      <c r="B14" s="4" t="s">
        <v>22</v>
      </c>
      <c r="C14" s="4"/>
      <c r="D14" s="4"/>
      <c r="E14" s="4"/>
      <c r="F14" s="4"/>
      <c r="G14" s="4"/>
      <c r="H14" s="4"/>
      <c r="I14" s="4">
        <v>10</v>
      </c>
      <c r="J14" s="4"/>
      <c r="K14" s="4">
        <v>215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7">
        <f t="shared" si="0"/>
        <v>8850</v>
      </c>
      <c r="X14" s="8"/>
      <c r="Z14" s="1" t="s">
        <v>39</v>
      </c>
      <c r="AA14" s="7">
        <f t="shared" si="7"/>
        <v>27200</v>
      </c>
      <c r="AB14" s="7">
        <f t="shared" si="2"/>
        <v>71200</v>
      </c>
      <c r="AC14" s="7">
        <f t="shared" si="3"/>
        <v>76720</v>
      </c>
      <c r="AD14" s="7">
        <f t="shared" si="4"/>
        <v>88000</v>
      </c>
      <c r="AE14" s="13">
        <f t="shared" si="5"/>
        <v>79920</v>
      </c>
      <c r="AF14" s="23">
        <f t="shared" si="1"/>
        <v>343040</v>
      </c>
      <c r="AG14" s="24">
        <f t="shared" si="6"/>
        <v>13721.6</v>
      </c>
    </row>
    <row r="15" spans="1:56">
      <c r="A15" s="3">
        <v>43771</v>
      </c>
      <c r="B15" s="4" t="s">
        <v>24</v>
      </c>
      <c r="C15" s="4"/>
      <c r="D15" s="4"/>
      <c r="E15" s="4"/>
      <c r="F15" s="4"/>
      <c r="G15" s="4"/>
      <c r="H15" s="4"/>
      <c r="I15" s="4">
        <v>400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7">
        <f t="shared" si="0"/>
        <v>10000</v>
      </c>
      <c r="X15" s="8"/>
      <c r="Z15" s="14" t="s">
        <v>1</v>
      </c>
      <c r="AA15" s="15">
        <f>SUM(AA5:AA14)</f>
        <v>272075</v>
      </c>
      <c r="AB15" s="15">
        <f t="shared" ref="AB15:AE15" si="9">SUM(AB5:AB14)</f>
        <v>839150</v>
      </c>
      <c r="AC15" s="15">
        <f t="shared" si="9"/>
        <v>963585</v>
      </c>
      <c r="AD15" s="15">
        <f t="shared" si="9"/>
        <v>988590</v>
      </c>
      <c r="AE15" s="16">
        <f t="shared" si="9"/>
        <v>923265</v>
      </c>
      <c r="AF15" s="25">
        <f t="shared" si="1"/>
        <v>3986665</v>
      </c>
      <c r="AG15" s="24">
        <f t="shared" si="6"/>
        <v>159466.6</v>
      </c>
    </row>
    <row r="16" spans="1:56">
      <c r="A16" s="3">
        <v>43771</v>
      </c>
      <c r="B16" s="4" t="s">
        <v>32</v>
      </c>
      <c r="C16" s="4">
        <v>500</v>
      </c>
      <c r="D16" s="4"/>
      <c r="E16" s="4"/>
      <c r="F16" s="4"/>
      <c r="G16" s="4"/>
      <c r="H16" s="4"/>
      <c r="I16" s="4">
        <v>10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7">
        <f t="shared" si="0"/>
        <v>20250</v>
      </c>
      <c r="X16" s="8">
        <f>SUM(W14:W16)</f>
        <v>39100</v>
      </c>
      <c r="Y16" s="17"/>
      <c r="Z16" s="17">
        <v>43770</v>
      </c>
      <c r="AA16" s="17">
        <v>43771</v>
      </c>
      <c r="AB16" s="17">
        <v>43772</v>
      </c>
      <c r="AC16" s="17">
        <v>43773</v>
      </c>
      <c r="AD16" s="17">
        <v>43774</v>
      </c>
      <c r="AE16" s="17">
        <v>43775</v>
      </c>
      <c r="AF16" s="17">
        <v>43776</v>
      </c>
      <c r="AG16" s="17">
        <v>43777</v>
      </c>
      <c r="AH16" s="17">
        <v>43778</v>
      </c>
      <c r="AI16" s="17">
        <v>43779</v>
      </c>
      <c r="AJ16" s="17">
        <v>43780</v>
      </c>
      <c r="AK16" s="17">
        <v>43781</v>
      </c>
      <c r="AL16" s="17">
        <v>43782</v>
      </c>
      <c r="AM16" s="17">
        <v>43783</v>
      </c>
      <c r="AN16" s="17">
        <v>43784</v>
      </c>
      <c r="AO16" s="17">
        <v>43785</v>
      </c>
      <c r="AP16" s="17">
        <v>43786</v>
      </c>
      <c r="AQ16" s="17">
        <v>43787</v>
      </c>
      <c r="AR16" s="17">
        <v>43788</v>
      </c>
      <c r="AS16" s="17">
        <v>43789</v>
      </c>
      <c r="AT16" s="17">
        <v>43790</v>
      </c>
      <c r="AU16" s="17">
        <v>43791</v>
      </c>
      <c r="AV16" s="17">
        <v>43792</v>
      </c>
      <c r="AW16" s="17">
        <v>43793</v>
      </c>
      <c r="AX16" s="17">
        <v>43794</v>
      </c>
      <c r="AY16" s="17">
        <v>43795</v>
      </c>
      <c r="AZ16" s="17">
        <v>43796</v>
      </c>
      <c r="BA16" s="17">
        <v>43797</v>
      </c>
      <c r="BB16" s="17">
        <v>43798</v>
      </c>
      <c r="BC16" s="17">
        <v>43799</v>
      </c>
      <c r="BD16" s="17">
        <v>43800</v>
      </c>
    </row>
    <row r="17" spans="1:56">
      <c r="A17" s="3">
        <v>43771</v>
      </c>
      <c r="B17" s="4" t="s">
        <v>33</v>
      </c>
      <c r="C17" s="4">
        <v>375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7">
        <f t="shared" si="0"/>
        <v>15000</v>
      </c>
      <c r="X17" s="8"/>
      <c r="Y17" s="18" t="s">
        <v>22</v>
      </c>
      <c r="Z17">
        <f t="shared" ref="Z17:BD17" si="10">SUMIFS($W:$W,$A:$A,Z16,$B:$B,$B$3)</f>
        <v>12775</v>
      </c>
      <c r="AA17">
        <f t="shared" si="10"/>
        <v>8850</v>
      </c>
      <c r="AB17">
        <f t="shared" si="10"/>
        <v>0</v>
      </c>
      <c r="AC17">
        <f t="shared" si="10"/>
        <v>10750</v>
      </c>
      <c r="AD17">
        <f t="shared" si="10"/>
        <v>12125</v>
      </c>
      <c r="AE17">
        <f t="shared" si="10"/>
        <v>12925</v>
      </c>
      <c r="AF17">
        <f t="shared" si="10"/>
        <v>11625</v>
      </c>
      <c r="AG17">
        <f t="shared" si="10"/>
        <v>9600</v>
      </c>
      <c r="AH17">
        <f t="shared" si="10"/>
        <v>0</v>
      </c>
      <c r="AI17">
        <f t="shared" si="10"/>
        <v>0</v>
      </c>
      <c r="AJ17">
        <f t="shared" si="10"/>
        <v>12740</v>
      </c>
      <c r="AK17">
        <f t="shared" si="10"/>
        <v>10525</v>
      </c>
      <c r="AL17">
        <f t="shared" si="10"/>
        <v>11125</v>
      </c>
      <c r="AM17">
        <f t="shared" si="10"/>
        <v>11270</v>
      </c>
      <c r="AN17">
        <f t="shared" si="10"/>
        <v>10075</v>
      </c>
      <c r="AO17">
        <f t="shared" si="10"/>
        <v>11860</v>
      </c>
      <c r="AP17">
        <f t="shared" si="10"/>
        <v>0</v>
      </c>
      <c r="AQ17">
        <f t="shared" si="10"/>
        <v>13590</v>
      </c>
      <c r="AR17">
        <f t="shared" si="10"/>
        <v>10000</v>
      </c>
      <c r="AS17">
        <f t="shared" si="10"/>
        <v>17125</v>
      </c>
      <c r="AT17">
        <f t="shared" si="10"/>
        <v>14095</v>
      </c>
      <c r="AU17">
        <f t="shared" si="10"/>
        <v>14325</v>
      </c>
      <c r="AV17">
        <f t="shared" si="10"/>
        <v>11250</v>
      </c>
      <c r="AW17">
        <f t="shared" si="10"/>
        <v>0</v>
      </c>
      <c r="AX17">
        <f t="shared" si="10"/>
        <v>15000</v>
      </c>
      <c r="AY17">
        <f t="shared" si="10"/>
        <v>12890</v>
      </c>
      <c r="AZ17">
        <f t="shared" si="10"/>
        <v>10550</v>
      </c>
      <c r="BA17">
        <f t="shared" si="10"/>
        <v>11050</v>
      </c>
      <c r="BB17">
        <f t="shared" si="10"/>
        <v>13940</v>
      </c>
      <c r="BC17">
        <f t="shared" si="10"/>
        <v>7705</v>
      </c>
      <c r="BD17">
        <f t="shared" si="10"/>
        <v>0</v>
      </c>
    </row>
    <row r="18" spans="1:56">
      <c r="A18" s="3">
        <v>43771</v>
      </c>
      <c r="B18" s="4" t="s">
        <v>34</v>
      </c>
      <c r="C18" s="4">
        <v>300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7">
        <f t="shared" si="0"/>
        <v>12000</v>
      </c>
      <c r="X18" s="8">
        <f>SUM(W17:W18)</f>
        <v>27000</v>
      </c>
      <c r="Y18" s="18" t="s">
        <v>24</v>
      </c>
      <c r="Z18">
        <f t="shared" ref="Z18:BD18" si="11">SUMIFS($W:$W,$A:$A,Z16,$B:$B,$B$4)</f>
        <v>13750</v>
      </c>
      <c r="AA18">
        <f t="shared" si="11"/>
        <v>10000</v>
      </c>
      <c r="AB18">
        <f t="shared" si="11"/>
        <v>0</v>
      </c>
      <c r="AC18">
        <f t="shared" si="11"/>
        <v>12500</v>
      </c>
      <c r="AD18">
        <f t="shared" si="11"/>
        <v>16250</v>
      </c>
      <c r="AE18">
        <f t="shared" si="11"/>
        <v>15000</v>
      </c>
      <c r="AF18">
        <f t="shared" si="11"/>
        <v>15000</v>
      </c>
      <c r="AG18">
        <f t="shared" si="11"/>
        <v>15000</v>
      </c>
      <c r="AH18">
        <f t="shared" si="11"/>
        <v>0</v>
      </c>
      <c r="AI18">
        <f t="shared" si="11"/>
        <v>0</v>
      </c>
      <c r="AJ18">
        <f t="shared" si="11"/>
        <v>13750</v>
      </c>
      <c r="AK18">
        <f t="shared" si="11"/>
        <v>13750</v>
      </c>
      <c r="AL18">
        <f t="shared" si="11"/>
        <v>12500</v>
      </c>
      <c r="AM18">
        <f t="shared" si="11"/>
        <v>12500</v>
      </c>
      <c r="AN18">
        <f t="shared" si="11"/>
        <v>16250</v>
      </c>
      <c r="AO18">
        <f t="shared" si="11"/>
        <v>10175</v>
      </c>
      <c r="AP18">
        <f t="shared" si="11"/>
        <v>0</v>
      </c>
      <c r="AQ18">
        <f t="shared" si="11"/>
        <v>13750</v>
      </c>
      <c r="AR18">
        <f t="shared" si="11"/>
        <v>16150</v>
      </c>
      <c r="AS18">
        <f t="shared" si="11"/>
        <v>13750</v>
      </c>
      <c r="AT18">
        <f t="shared" si="11"/>
        <v>19120</v>
      </c>
      <c r="AU18">
        <f t="shared" si="11"/>
        <v>15000</v>
      </c>
      <c r="AV18">
        <f t="shared" si="11"/>
        <v>10000</v>
      </c>
      <c r="AW18">
        <f t="shared" si="11"/>
        <v>0</v>
      </c>
      <c r="AX18">
        <f t="shared" si="11"/>
        <v>12000</v>
      </c>
      <c r="AY18">
        <f t="shared" si="11"/>
        <v>12000</v>
      </c>
      <c r="AZ18">
        <f t="shared" si="11"/>
        <v>12000</v>
      </c>
      <c r="BA18">
        <f t="shared" si="11"/>
        <v>20000</v>
      </c>
      <c r="BB18">
        <f t="shared" si="11"/>
        <v>13450</v>
      </c>
      <c r="BC18">
        <f t="shared" si="11"/>
        <v>10075</v>
      </c>
      <c r="BD18">
        <f t="shared" si="11"/>
        <v>0</v>
      </c>
    </row>
    <row r="19" spans="1:56">
      <c r="A19" s="3">
        <v>43771</v>
      </c>
      <c r="B19" s="4" t="s">
        <v>35</v>
      </c>
      <c r="C19" s="4"/>
      <c r="D19" s="4"/>
      <c r="E19" s="4"/>
      <c r="F19" s="4">
        <v>250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7">
        <f t="shared" si="0"/>
        <v>10000</v>
      </c>
      <c r="X19" s="8"/>
      <c r="Y19" s="18" t="s">
        <v>32</v>
      </c>
      <c r="Z19">
        <f t="shared" ref="Z19:BD19" si="12">SUMIFS($W:$W,$A:$A,Z16,$B:$B,$Y$19)</f>
        <v>27950</v>
      </c>
      <c r="AA19">
        <f t="shared" si="12"/>
        <v>20250</v>
      </c>
      <c r="AB19">
        <f t="shared" si="12"/>
        <v>0</v>
      </c>
      <c r="AC19">
        <f t="shared" si="12"/>
        <v>29500</v>
      </c>
      <c r="AD19">
        <f t="shared" si="12"/>
        <v>26615</v>
      </c>
      <c r="AE19">
        <f t="shared" si="12"/>
        <v>23875</v>
      </c>
      <c r="AF19">
        <f t="shared" si="12"/>
        <v>25375</v>
      </c>
      <c r="AG19">
        <f t="shared" si="12"/>
        <v>22250</v>
      </c>
      <c r="AH19">
        <f t="shared" si="12"/>
        <v>0</v>
      </c>
      <c r="AI19">
        <f t="shared" si="12"/>
        <v>0</v>
      </c>
      <c r="AJ19">
        <f t="shared" si="12"/>
        <v>30905</v>
      </c>
      <c r="AK19">
        <f t="shared" si="12"/>
        <v>46720</v>
      </c>
      <c r="AL19">
        <f t="shared" si="12"/>
        <v>27375</v>
      </c>
      <c r="AM19">
        <f t="shared" si="12"/>
        <v>17945</v>
      </c>
      <c r="AN19">
        <f t="shared" si="12"/>
        <v>24675</v>
      </c>
      <c r="AO19">
        <f t="shared" si="12"/>
        <v>22425</v>
      </c>
      <c r="AP19">
        <f t="shared" si="12"/>
        <v>0</v>
      </c>
      <c r="AQ19">
        <f t="shared" si="12"/>
        <v>26650</v>
      </c>
      <c r="AR19">
        <f t="shared" si="12"/>
        <v>28925</v>
      </c>
      <c r="AS19">
        <f t="shared" si="12"/>
        <v>24095</v>
      </c>
      <c r="AT19">
        <f t="shared" si="12"/>
        <v>23570</v>
      </c>
      <c r="AU19">
        <f t="shared" si="12"/>
        <v>27500</v>
      </c>
      <c r="AV19">
        <f t="shared" si="12"/>
        <v>20975</v>
      </c>
      <c r="AW19">
        <f t="shared" si="12"/>
        <v>0</v>
      </c>
      <c r="AX19">
        <f t="shared" si="12"/>
        <v>25500</v>
      </c>
      <c r="AY19">
        <f t="shared" si="12"/>
        <v>25000</v>
      </c>
      <c r="AZ19">
        <f t="shared" si="12"/>
        <v>29570</v>
      </c>
      <c r="BA19">
        <f t="shared" si="12"/>
        <v>26625</v>
      </c>
      <c r="BB19">
        <f t="shared" si="12"/>
        <v>19750</v>
      </c>
      <c r="BC19">
        <f t="shared" si="12"/>
        <v>19510</v>
      </c>
      <c r="BD19">
        <f t="shared" si="12"/>
        <v>0</v>
      </c>
    </row>
    <row r="20" spans="1:56">
      <c r="A20" s="3">
        <v>43771</v>
      </c>
      <c r="B20" s="4" t="s">
        <v>36</v>
      </c>
      <c r="C20" s="4"/>
      <c r="D20" s="4"/>
      <c r="E20" s="4"/>
      <c r="F20" s="4">
        <v>278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7">
        <f t="shared" si="0"/>
        <v>11120</v>
      </c>
      <c r="X20" s="8"/>
      <c r="Y20" s="18" t="s">
        <v>33</v>
      </c>
      <c r="Z20">
        <f t="shared" ref="Z20:BD20" si="13">SUMIFS($W:$W,$A:$A,Z16,$B:$B,$Y$20)</f>
        <v>17750</v>
      </c>
      <c r="AA20">
        <f t="shared" si="13"/>
        <v>15000</v>
      </c>
      <c r="AB20">
        <f t="shared" si="13"/>
        <v>0</v>
      </c>
      <c r="AC20">
        <f t="shared" si="13"/>
        <v>22000</v>
      </c>
      <c r="AD20">
        <f t="shared" si="13"/>
        <v>22000</v>
      </c>
      <c r="AE20">
        <f t="shared" si="13"/>
        <v>22000</v>
      </c>
      <c r="AF20">
        <f t="shared" si="13"/>
        <v>22000</v>
      </c>
      <c r="AG20">
        <f t="shared" si="13"/>
        <v>19000</v>
      </c>
      <c r="AH20">
        <f t="shared" si="13"/>
        <v>0</v>
      </c>
      <c r="AI20">
        <f t="shared" si="13"/>
        <v>0</v>
      </c>
      <c r="AJ20">
        <f t="shared" si="13"/>
        <v>18000</v>
      </c>
      <c r="AK20">
        <f t="shared" si="13"/>
        <v>20000</v>
      </c>
      <c r="AL20">
        <f t="shared" si="13"/>
        <v>22000</v>
      </c>
      <c r="AM20">
        <f t="shared" si="13"/>
        <v>22500</v>
      </c>
      <c r="AN20">
        <f t="shared" si="13"/>
        <v>22250</v>
      </c>
      <c r="AO20">
        <f t="shared" si="13"/>
        <v>16000</v>
      </c>
      <c r="AP20">
        <f t="shared" si="13"/>
        <v>0</v>
      </c>
      <c r="AQ20">
        <f t="shared" si="13"/>
        <v>24000</v>
      </c>
      <c r="AR20">
        <f t="shared" si="13"/>
        <v>20450</v>
      </c>
      <c r="AS20">
        <f t="shared" si="13"/>
        <v>23000</v>
      </c>
      <c r="AT20">
        <f t="shared" si="13"/>
        <v>22000</v>
      </c>
      <c r="AU20">
        <f t="shared" si="13"/>
        <v>20000</v>
      </c>
      <c r="AV20">
        <f t="shared" si="13"/>
        <v>16000</v>
      </c>
      <c r="AW20">
        <f t="shared" si="13"/>
        <v>0</v>
      </c>
      <c r="AX20">
        <f t="shared" si="13"/>
        <v>20000</v>
      </c>
      <c r="AY20">
        <f t="shared" si="13"/>
        <v>21000</v>
      </c>
      <c r="AZ20">
        <f t="shared" si="13"/>
        <v>22000</v>
      </c>
      <c r="BA20">
        <f t="shared" si="13"/>
        <v>18600</v>
      </c>
      <c r="BB20">
        <f t="shared" si="13"/>
        <v>18000</v>
      </c>
      <c r="BC20">
        <f t="shared" si="13"/>
        <v>14000</v>
      </c>
      <c r="BD20">
        <f t="shared" si="13"/>
        <v>0</v>
      </c>
    </row>
    <row r="21" spans="1:56">
      <c r="A21" s="3">
        <v>43771</v>
      </c>
      <c r="B21" s="4" t="s">
        <v>37</v>
      </c>
      <c r="C21" s="4"/>
      <c r="D21" s="4"/>
      <c r="E21" s="4"/>
      <c r="F21" s="4">
        <v>300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7">
        <f t="shared" si="0"/>
        <v>12000</v>
      </c>
      <c r="X21" s="8"/>
      <c r="Y21" s="18" t="s">
        <v>34</v>
      </c>
      <c r="Z21">
        <f t="shared" ref="Z21:BD21" si="14">SUMIFS($W:$W,$A:$A,Z16,$B:$B,$Y$21)</f>
        <v>13750</v>
      </c>
      <c r="AA21">
        <f t="shared" si="14"/>
        <v>12000</v>
      </c>
      <c r="AB21">
        <f t="shared" si="14"/>
        <v>0</v>
      </c>
      <c r="AC21">
        <f t="shared" si="14"/>
        <v>18000</v>
      </c>
      <c r="AD21">
        <f t="shared" si="14"/>
        <v>20000</v>
      </c>
      <c r="AE21">
        <f t="shared" si="14"/>
        <v>18000</v>
      </c>
      <c r="AF21">
        <f t="shared" si="14"/>
        <v>20000</v>
      </c>
      <c r="AG21">
        <f t="shared" si="14"/>
        <v>14000</v>
      </c>
      <c r="AH21">
        <f t="shared" si="14"/>
        <v>0</v>
      </c>
      <c r="AI21">
        <f t="shared" si="14"/>
        <v>0</v>
      </c>
      <c r="AJ21">
        <f t="shared" si="14"/>
        <v>14000</v>
      </c>
      <c r="AK21">
        <f t="shared" si="14"/>
        <v>18000</v>
      </c>
      <c r="AL21">
        <f t="shared" si="14"/>
        <v>20000</v>
      </c>
      <c r="AM21">
        <f t="shared" si="14"/>
        <v>17500</v>
      </c>
      <c r="AN21">
        <f t="shared" si="14"/>
        <v>16550</v>
      </c>
      <c r="AO21">
        <f t="shared" si="14"/>
        <v>16000</v>
      </c>
      <c r="AP21">
        <f t="shared" si="14"/>
        <v>0</v>
      </c>
      <c r="AQ21">
        <f t="shared" si="14"/>
        <v>20000</v>
      </c>
      <c r="AR21">
        <f t="shared" si="14"/>
        <v>19750</v>
      </c>
      <c r="AS21">
        <f t="shared" si="14"/>
        <v>20000</v>
      </c>
      <c r="AT21">
        <f t="shared" si="14"/>
        <v>18000</v>
      </c>
      <c r="AU21">
        <f t="shared" si="14"/>
        <v>18000</v>
      </c>
      <c r="AV21">
        <f t="shared" si="14"/>
        <v>14000</v>
      </c>
      <c r="AW21">
        <f t="shared" si="14"/>
        <v>0</v>
      </c>
      <c r="AX21">
        <f t="shared" si="14"/>
        <v>20000</v>
      </c>
      <c r="AY21">
        <f t="shared" si="14"/>
        <v>20000</v>
      </c>
      <c r="AZ21">
        <f t="shared" si="14"/>
        <v>16000</v>
      </c>
      <c r="BA21">
        <f t="shared" si="14"/>
        <v>18500</v>
      </c>
      <c r="BB21">
        <f t="shared" si="14"/>
        <v>20000</v>
      </c>
      <c r="BC21">
        <f t="shared" si="14"/>
        <v>14000</v>
      </c>
      <c r="BD21">
        <f t="shared" si="14"/>
        <v>0</v>
      </c>
    </row>
    <row r="22" spans="1:56">
      <c r="A22" s="3">
        <v>43771</v>
      </c>
      <c r="B22" s="4" t="s">
        <v>38</v>
      </c>
      <c r="C22" s="4"/>
      <c r="D22" s="4"/>
      <c r="E22" s="4"/>
      <c r="F22" s="4">
        <v>300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7">
        <f t="shared" si="0"/>
        <v>12000</v>
      </c>
      <c r="X22" s="8"/>
      <c r="Y22" s="19" t="s">
        <v>91</v>
      </c>
      <c r="Z22" s="20">
        <f t="shared" ref="Z22:BD22" si="15">SUM(Z17:Z21)</f>
        <v>85975</v>
      </c>
      <c r="AA22" s="20">
        <f t="shared" si="15"/>
        <v>66100</v>
      </c>
      <c r="AB22" s="20">
        <f t="shared" si="15"/>
        <v>0</v>
      </c>
      <c r="AC22" s="20">
        <f t="shared" si="15"/>
        <v>92750</v>
      </c>
      <c r="AD22" s="20">
        <f t="shared" si="15"/>
        <v>96990</v>
      </c>
      <c r="AE22" s="20">
        <f t="shared" si="15"/>
        <v>91800</v>
      </c>
      <c r="AF22" s="20">
        <f t="shared" si="15"/>
        <v>94000</v>
      </c>
      <c r="AG22" s="20">
        <f t="shared" si="15"/>
        <v>79850</v>
      </c>
      <c r="AH22" s="20">
        <f t="shared" si="15"/>
        <v>0</v>
      </c>
      <c r="AI22" s="20">
        <f t="shared" si="15"/>
        <v>0</v>
      </c>
      <c r="AJ22" s="20">
        <f t="shared" si="15"/>
        <v>89395</v>
      </c>
      <c r="AK22" s="20">
        <f t="shared" si="15"/>
        <v>108995</v>
      </c>
      <c r="AL22" s="20">
        <f t="shared" si="15"/>
        <v>93000</v>
      </c>
      <c r="AM22" s="20">
        <f t="shared" si="15"/>
        <v>81715</v>
      </c>
      <c r="AN22" s="20">
        <f t="shared" si="15"/>
        <v>89800</v>
      </c>
      <c r="AO22" s="20">
        <f t="shared" si="15"/>
        <v>76460</v>
      </c>
      <c r="AP22" s="20">
        <f t="shared" si="15"/>
        <v>0</v>
      </c>
      <c r="AQ22" s="20">
        <f t="shared" si="15"/>
        <v>97990</v>
      </c>
      <c r="AR22" s="20">
        <f t="shared" si="15"/>
        <v>95275</v>
      </c>
      <c r="AS22" s="20">
        <f t="shared" si="15"/>
        <v>97970</v>
      </c>
      <c r="AT22" s="20">
        <f t="shared" si="15"/>
        <v>96785</v>
      </c>
      <c r="AU22" s="20">
        <f t="shared" si="15"/>
        <v>94825</v>
      </c>
      <c r="AV22" s="20">
        <f t="shared" si="15"/>
        <v>72225</v>
      </c>
      <c r="AW22" s="20">
        <f t="shared" si="15"/>
        <v>0</v>
      </c>
      <c r="AX22" s="20">
        <f t="shared" si="15"/>
        <v>92500</v>
      </c>
      <c r="AY22" s="20">
        <f t="shared" si="15"/>
        <v>90890</v>
      </c>
      <c r="AZ22" s="20">
        <f t="shared" si="15"/>
        <v>90120</v>
      </c>
      <c r="BA22" s="20">
        <f t="shared" si="15"/>
        <v>94775</v>
      </c>
      <c r="BB22" s="20">
        <f t="shared" si="15"/>
        <v>85140</v>
      </c>
      <c r="BC22" s="20">
        <f t="shared" si="15"/>
        <v>65290</v>
      </c>
      <c r="BD22" s="20">
        <f t="shared" si="15"/>
        <v>0</v>
      </c>
    </row>
    <row r="23" spans="1:56">
      <c r="A23" s="3">
        <v>43771</v>
      </c>
      <c r="B23" s="4" t="s">
        <v>39</v>
      </c>
      <c r="C23" s="4"/>
      <c r="D23" s="4"/>
      <c r="E23" s="4"/>
      <c r="F23" s="4">
        <v>200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7">
        <f t="shared" si="0"/>
        <v>8000</v>
      </c>
      <c r="X23" s="8">
        <f>SUM(W19:W23)</f>
        <v>53120</v>
      </c>
      <c r="Y23" s="18" t="s">
        <v>35</v>
      </c>
      <c r="Z23">
        <f t="shared" ref="Z23:BD23" si="16">SUMIFS($W:$W,$B:$B,$B$8,$A:$A,Z16)</f>
        <v>0</v>
      </c>
      <c r="AA23">
        <f t="shared" si="16"/>
        <v>10000</v>
      </c>
      <c r="AB23">
        <f t="shared" si="16"/>
        <v>0</v>
      </c>
      <c r="AC23">
        <f t="shared" si="16"/>
        <v>14000</v>
      </c>
      <c r="AD23">
        <f t="shared" si="16"/>
        <v>15680</v>
      </c>
      <c r="AE23">
        <f t="shared" si="16"/>
        <v>15200</v>
      </c>
      <c r="AF23">
        <f t="shared" si="16"/>
        <v>12880</v>
      </c>
      <c r="AG23">
        <f t="shared" si="16"/>
        <v>20000</v>
      </c>
      <c r="AH23">
        <f t="shared" si="16"/>
        <v>0</v>
      </c>
      <c r="AI23">
        <f t="shared" si="16"/>
        <v>0</v>
      </c>
      <c r="AJ23">
        <f t="shared" si="16"/>
        <v>14000</v>
      </c>
      <c r="AK23">
        <f t="shared" si="16"/>
        <v>16800</v>
      </c>
      <c r="AL23">
        <f t="shared" si="16"/>
        <v>12000</v>
      </c>
      <c r="AM23">
        <f t="shared" si="16"/>
        <v>14000</v>
      </c>
      <c r="AN23">
        <f t="shared" si="16"/>
        <v>12000</v>
      </c>
      <c r="AO23">
        <f t="shared" si="16"/>
        <v>12000</v>
      </c>
      <c r="AP23">
        <f t="shared" si="16"/>
        <v>0</v>
      </c>
      <c r="AQ23">
        <f t="shared" si="16"/>
        <v>14000</v>
      </c>
      <c r="AR23">
        <f t="shared" si="16"/>
        <v>14000</v>
      </c>
      <c r="AS23">
        <f t="shared" si="16"/>
        <v>14000</v>
      </c>
      <c r="AT23">
        <f t="shared" si="16"/>
        <v>14000</v>
      </c>
      <c r="AU23">
        <f t="shared" si="16"/>
        <v>14000</v>
      </c>
      <c r="AV23">
        <f t="shared" si="16"/>
        <v>8000</v>
      </c>
      <c r="AW23">
        <f t="shared" si="16"/>
        <v>0</v>
      </c>
      <c r="AX23">
        <f t="shared" si="16"/>
        <v>16800</v>
      </c>
      <c r="AY23">
        <f t="shared" si="16"/>
        <v>14000</v>
      </c>
      <c r="AZ23">
        <f t="shared" si="16"/>
        <v>19000</v>
      </c>
      <c r="BA23">
        <f t="shared" si="16"/>
        <v>10000</v>
      </c>
      <c r="BB23">
        <f t="shared" si="16"/>
        <v>16830</v>
      </c>
      <c r="BC23">
        <f t="shared" si="16"/>
        <v>8000</v>
      </c>
      <c r="BD23">
        <f t="shared" si="16"/>
        <v>0</v>
      </c>
    </row>
    <row r="24" spans="1:56">
      <c r="A24" s="71" t="s">
        <v>1</v>
      </c>
      <c r="B24" s="71"/>
      <c r="C24" s="6">
        <f t="shared" ref="C24:W24" si="17">SUM(C14:C23)</f>
        <v>1175</v>
      </c>
      <c r="D24" s="6">
        <f t="shared" si="17"/>
        <v>0</v>
      </c>
      <c r="E24" s="6">
        <f t="shared" si="17"/>
        <v>0</v>
      </c>
      <c r="F24" s="6">
        <f t="shared" si="17"/>
        <v>1328</v>
      </c>
      <c r="G24" s="6">
        <f t="shared" si="17"/>
        <v>0</v>
      </c>
      <c r="H24" s="6">
        <f t="shared" si="17"/>
        <v>0</v>
      </c>
      <c r="I24" s="6">
        <f t="shared" si="17"/>
        <v>420</v>
      </c>
      <c r="J24" s="6">
        <f t="shared" si="17"/>
        <v>0</v>
      </c>
      <c r="K24" s="6">
        <f t="shared" si="17"/>
        <v>215</v>
      </c>
      <c r="L24" s="6">
        <f t="shared" si="17"/>
        <v>0</v>
      </c>
      <c r="M24" s="6">
        <f t="shared" si="17"/>
        <v>0</v>
      </c>
      <c r="N24" s="6">
        <f t="shared" si="17"/>
        <v>0</v>
      </c>
      <c r="O24" s="6">
        <f t="shared" si="17"/>
        <v>0</v>
      </c>
      <c r="P24" s="6">
        <f t="shared" si="17"/>
        <v>0</v>
      </c>
      <c r="Q24" s="6">
        <f t="shared" si="17"/>
        <v>0</v>
      </c>
      <c r="R24" s="6">
        <f t="shared" si="17"/>
        <v>0</v>
      </c>
      <c r="S24" s="6">
        <f t="shared" si="17"/>
        <v>0</v>
      </c>
      <c r="T24" s="6">
        <f t="shared" si="17"/>
        <v>0</v>
      </c>
      <c r="U24" s="6">
        <f t="shared" si="17"/>
        <v>0</v>
      </c>
      <c r="V24" s="6">
        <f t="shared" si="17"/>
        <v>0</v>
      </c>
      <c r="W24" s="6">
        <f t="shared" si="17"/>
        <v>119220</v>
      </c>
      <c r="X24" s="8"/>
      <c r="Y24" s="18" t="s">
        <v>36</v>
      </c>
      <c r="Z24">
        <f t="shared" ref="Z24:BD24" si="18">SUMIFS($W:$W,$B:$B,$B$9,$A:$A,Z16)</f>
        <v>15680</v>
      </c>
      <c r="AA24">
        <f t="shared" si="18"/>
        <v>11120</v>
      </c>
      <c r="AB24">
        <f t="shared" si="18"/>
        <v>0</v>
      </c>
      <c r="AC24">
        <f t="shared" si="18"/>
        <v>18000</v>
      </c>
      <c r="AD24">
        <f t="shared" si="18"/>
        <v>15560</v>
      </c>
      <c r="AE24">
        <f t="shared" si="18"/>
        <v>18560</v>
      </c>
      <c r="AF24">
        <f t="shared" si="18"/>
        <v>12000</v>
      </c>
      <c r="AG24">
        <f t="shared" si="18"/>
        <v>16480</v>
      </c>
      <c r="AH24">
        <f t="shared" si="18"/>
        <v>0</v>
      </c>
      <c r="AI24">
        <f t="shared" si="18"/>
        <v>0</v>
      </c>
      <c r="AJ24">
        <f t="shared" si="18"/>
        <v>16000</v>
      </c>
      <c r="AK24">
        <f t="shared" si="18"/>
        <v>31350</v>
      </c>
      <c r="AL24">
        <f t="shared" si="18"/>
        <v>18050</v>
      </c>
      <c r="AM24">
        <f t="shared" si="18"/>
        <v>16500</v>
      </c>
      <c r="AN24">
        <f t="shared" si="18"/>
        <v>14040</v>
      </c>
      <c r="AO24">
        <f t="shared" si="18"/>
        <v>10000</v>
      </c>
      <c r="AP24">
        <f t="shared" si="18"/>
        <v>0</v>
      </c>
      <c r="AQ24">
        <f t="shared" si="18"/>
        <v>14000</v>
      </c>
      <c r="AR24">
        <f t="shared" si="18"/>
        <v>14280</v>
      </c>
      <c r="AS24">
        <f t="shared" si="18"/>
        <v>16000</v>
      </c>
      <c r="AT24">
        <f t="shared" si="18"/>
        <v>12000</v>
      </c>
      <c r="AU24">
        <f t="shared" si="18"/>
        <v>18800</v>
      </c>
      <c r="AV24">
        <f t="shared" si="18"/>
        <v>15040</v>
      </c>
      <c r="AW24">
        <f t="shared" si="18"/>
        <v>0</v>
      </c>
      <c r="AX24">
        <f t="shared" si="18"/>
        <v>11000</v>
      </c>
      <c r="AY24">
        <f t="shared" si="18"/>
        <v>8550</v>
      </c>
      <c r="AZ24">
        <f t="shared" si="18"/>
        <v>29450</v>
      </c>
      <c r="BA24">
        <f t="shared" si="18"/>
        <v>9800</v>
      </c>
      <c r="BB24">
        <f t="shared" si="18"/>
        <v>14000</v>
      </c>
      <c r="BC24">
        <f t="shared" si="18"/>
        <v>8000</v>
      </c>
      <c r="BD24">
        <f t="shared" si="18"/>
        <v>0</v>
      </c>
    </row>
    <row r="25" spans="1:56">
      <c r="A25" s="39">
        <v>43772</v>
      </c>
      <c r="B25" s="4" t="s">
        <v>22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7">
        <f t="shared" si="0"/>
        <v>0</v>
      </c>
      <c r="X25" s="8"/>
      <c r="Y25" s="18" t="s">
        <v>37</v>
      </c>
      <c r="Z25">
        <f t="shared" ref="Z25:BD25" si="19">SUMIFS($W:$W,$B:$B,$B$10,$A:$A,Z16)</f>
        <v>15200</v>
      </c>
      <c r="AA25">
        <f t="shared" si="19"/>
        <v>12000</v>
      </c>
      <c r="AB25">
        <f t="shared" si="19"/>
        <v>0</v>
      </c>
      <c r="AC25">
        <f t="shared" si="19"/>
        <v>16800</v>
      </c>
      <c r="AD25">
        <f t="shared" si="19"/>
        <v>12000</v>
      </c>
      <c r="AE25">
        <f t="shared" si="19"/>
        <v>18000</v>
      </c>
      <c r="AF25">
        <f t="shared" si="19"/>
        <v>16000</v>
      </c>
      <c r="AG25">
        <f t="shared" si="19"/>
        <v>8000</v>
      </c>
      <c r="AH25">
        <f t="shared" si="19"/>
        <v>0</v>
      </c>
      <c r="AI25">
        <f t="shared" si="19"/>
        <v>0</v>
      </c>
      <c r="AJ25">
        <f t="shared" si="19"/>
        <v>14000</v>
      </c>
      <c r="AK25">
        <f t="shared" si="19"/>
        <v>12000</v>
      </c>
      <c r="AL25">
        <f t="shared" si="19"/>
        <v>14000</v>
      </c>
      <c r="AM25">
        <f t="shared" si="19"/>
        <v>18000</v>
      </c>
      <c r="AN25">
        <f t="shared" si="19"/>
        <v>16000</v>
      </c>
      <c r="AO25">
        <f t="shared" si="19"/>
        <v>10000</v>
      </c>
      <c r="AP25">
        <f t="shared" si="19"/>
        <v>0</v>
      </c>
      <c r="AQ25">
        <f t="shared" si="19"/>
        <v>16000</v>
      </c>
      <c r="AR25">
        <f t="shared" si="19"/>
        <v>14000</v>
      </c>
      <c r="AS25">
        <f t="shared" si="19"/>
        <v>14000</v>
      </c>
      <c r="AT25">
        <f t="shared" si="19"/>
        <v>12000</v>
      </c>
      <c r="AU25">
        <f t="shared" si="19"/>
        <v>16800</v>
      </c>
      <c r="AV25">
        <f t="shared" si="19"/>
        <v>10000</v>
      </c>
      <c r="AW25">
        <f t="shared" si="19"/>
        <v>0</v>
      </c>
      <c r="AX25">
        <f t="shared" si="19"/>
        <v>19200</v>
      </c>
      <c r="AY25">
        <f t="shared" si="19"/>
        <v>19480</v>
      </c>
      <c r="AZ25">
        <f t="shared" si="19"/>
        <v>13880</v>
      </c>
      <c r="BA25">
        <f t="shared" si="19"/>
        <v>8750</v>
      </c>
      <c r="BB25">
        <f t="shared" si="19"/>
        <v>16000</v>
      </c>
      <c r="BC25">
        <f t="shared" si="19"/>
        <v>5400</v>
      </c>
      <c r="BD25">
        <f t="shared" si="19"/>
        <v>0</v>
      </c>
    </row>
    <row r="26" spans="1:56">
      <c r="A26" s="39">
        <v>43772</v>
      </c>
      <c r="B26" s="4" t="s">
        <v>24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7">
        <f t="shared" si="0"/>
        <v>0</v>
      </c>
      <c r="X26" s="8"/>
      <c r="Y26" s="18" t="s">
        <v>38</v>
      </c>
      <c r="Z26">
        <f t="shared" ref="Z26:BD26" si="20">SUMIFS($W:$W,$B:$B,$B$11,$A:$A,Z16)</f>
        <v>16800</v>
      </c>
      <c r="AA26">
        <f t="shared" si="20"/>
        <v>12000</v>
      </c>
      <c r="AB26">
        <f t="shared" si="20"/>
        <v>0</v>
      </c>
      <c r="AC26">
        <f t="shared" si="20"/>
        <v>15200</v>
      </c>
      <c r="AD26">
        <f t="shared" si="20"/>
        <v>18000</v>
      </c>
      <c r="AE26">
        <f t="shared" si="20"/>
        <v>19200</v>
      </c>
      <c r="AF26">
        <f t="shared" si="20"/>
        <v>19000</v>
      </c>
      <c r="AG26">
        <f t="shared" si="20"/>
        <v>12000</v>
      </c>
      <c r="AH26">
        <f t="shared" si="20"/>
        <v>0</v>
      </c>
      <c r="AI26">
        <f t="shared" si="20"/>
        <v>0</v>
      </c>
      <c r="AJ26">
        <f t="shared" si="20"/>
        <v>10520</v>
      </c>
      <c r="AK26">
        <f t="shared" si="20"/>
        <v>11200</v>
      </c>
      <c r="AL26">
        <f t="shared" si="20"/>
        <v>14000</v>
      </c>
      <c r="AM26">
        <f t="shared" si="20"/>
        <v>12240</v>
      </c>
      <c r="AN26">
        <f t="shared" si="20"/>
        <v>16800</v>
      </c>
      <c r="AO26">
        <f t="shared" si="20"/>
        <v>12000</v>
      </c>
      <c r="AP26">
        <f t="shared" si="20"/>
        <v>0</v>
      </c>
      <c r="AQ26">
        <f t="shared" si="20"/>
        <v>14000</v>
      </c>
      <c r="AR26">
        <f t="shared" si="20"/>
        <v>19200</v>
      </c>
      <c r="AS26">
        <f t="shared" si="20"/>
        <v>16800</v>
      </c>
      <c r="AT26">
        <f t="shared" si="20"/>
        <v>13400</v>
      </c>
      <c r="AU26">
        <f t="shared" si="20"/>
        <v>19200</v>
      </c>
      <c r="AV26">
        <f t="shared" si="20"/>
        <v>12000</v>
      </c>
      <c r="AW26">
        <f t="shared" si="20"/>
        <v>0</v>
      </c>
      <c r="AX26">
        <f t="shared" si="20"/>
        <v>17040</v>
      </c>
      <c r="AY26">
        <f t="shared" si="20"/>
        <v>15200</v>
      </c>
      <c r="AZ26">
        <f t="shared" si="20"/>
        <v>16750</v>
      </c>
      <c r="BA26">
        <f t="shared" si="20"/>
        <v>7500</v>
      </c>
      <c r="BB26">
        <f t="shared" si="20"/>
        <v>14000</v>
      </c>
      <c r="BC26">
        <f t="shared" si="20"/>
        <v>6000</v>
      </c>
      <c r="BD26">
        <f t="shared" si="20"/>
        <v>0</v>
      </c>
    </row>
    <row r="27" spans="1:56">
      <c r="A27" s="39">
        <v>43772</v>
      </c>
      <c r="B27" s="4" t="s">
        <v>32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7">
        <f t="shared" si="0"/>
        <v>0</v>
      </c>
      <c r="X27" s="8">
        <f>SUM(W25:W27)</f>
        <v>0</v>
      </c>
      <c r="Y27" s="18" t="s">
        <v>39</v>
      </c>
      <c r="Z27">
        <f t="shared" ref="Z27:BD27" si="21">SUMIFS($W:$W,$B:$B,$B$12,$A:$A,Z16)</f>
        <v>19200</v>
      </c>
      <c r="AA27">
        <f t="shared" si="21"/>
        <v>8000</v>
      </c>
      <c r="AB27">
        <f t="shared" si="21"/>
        <v>0</v>
      </c>
      <c r="AC27">
        <f t="shared" si="21"/>
        <v>18000</v>
      </c>
      <c r="AD27">
        <f t="shared" si="21"/>
        <v>16000</v>
      </c>
      <c r="AE27">
        <f t="shared" si="21"/>
        <v>19200</v>
      </c>
      <c r="AF27">
        <f t="shared" si="21"/>
        <v>18000</v>
      </c>
      <c r="AG27">
        <f t="shared" si="21"/>
        <v>0</v>
      </c>
      <c r="AH27">
        <f t="shared" si="21"/>
        <v>0</v>
      </c>
      <c r="AI27">
        <f t="shared" si="21"/>
        <v>0</v>
      </c>
      <c r="AJ27">
        <f t="shared" si="21"/>
        <v>12000</v>
      </c>
      <c r="AK27">
        <f t="shared" si="21"/>
        <v>12240</v>
      </c>
      <c r="AL27">
        <f t="shared" si="21"/>
        <v>11320</v>
      </c>
      <c r="AM27">
        <f t="shared" si="21"/>
        <v>12000</v>
      </c>
      <c r="AN27">
        <f t="shared" si="21"/>
        <v>19200</v>
      </c>
      <c r="AO27">
        <f t="shared" si="21"/>
        <v>9960</v>
      </c>
      <c r="AP27">
        <f t="shared" si="21"/>
        <v>0</v>
      </c>
      <c r="AQ27">
        <f t="shared" si="21"/>
        <v>14000</v>
      </c>
      <c r="AR27">
        <f t="shared" si="21"/>
        <v>18800</v>
      </c>
      <c r="AS27">
        <f t="shared" si="21"/>
        <v>17200</v>
      </c>
      <c r="AT27">
        <f t="shared" si="21"/>
        <v>16000</v>
      </c>
      <c r="AU27">
        <f t="shared" si="21"/>
        <v>12000</v>
      </c>
      <c r="AV27">
        <f t="shared" si="21"/>
        <v>10000</v>
      </c>
      <c r="AW27">
        <f t="shared" si="21"/>
        <v>0</v>
      </c>
      <c r="AX27">
        <f t="shared" si="21"/>
        <v>16000</v>
      </c>
      <c r="AY27">
        <f t="shared" si="21"/>
        <v>12250</v>
      </c>
      <c r="AZ27">
        <f t="shared" si="21"/>
        <v>17750</v>
      </c>
      <c r="BA27">
        <f t="shared" si="21"/>
        <v>13920</v>
      </c>
      <c r="BB27">
        <f t="shared" si="21"/>
        <v>14000</v>
      </c>
      <c r="BC27">
        <f t="shared" si="21"/>
        <v>6000</v>
      </c>
      <c r="BD27">
        <f t="shared" si="21"/>
        <v>0</v>
      </c>
    </row>
    <row r="28" spans="1:56">
      <c r="A28" s="39">
        <v>43772</v>
      </c>
      <c r="B28" s="4" t="s">
        <v>33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7">
        <f t="shared" si="0"/>
        <v>0</v>
      </c>
      <c r="X28" s="8"/>
      <c r="Y28" s="19" t="s">
        <v>92</v>
      </c>
      <c r="Z28" s="20">
        <f t="shared" ref="Z28:BD28" si="22">SUM(Z23:Z27)</f>
        <v>66880</v>
      </c>
      <c r="AA28" s="20">
        <f t="shared" si="22"/>
        <v>53120</v>
      </c>
      <c r="AB28" s="20">
        <f t="shared" si="22"/>
        <v>0</v>
      </c>
      <c r="AC28" s="20">
        <f t="shared" si="22"/>
        <v>82000</v>
      </c>
      <c r="AD28" s="20">
        <f t="shared" si="22"/>
        <v>77240</v>
      </c>
      <c r="AE28" s="20">
        <f t="shared" si="22"/>
        <v>90160</v>
      </c>
      <c r="AF28" s="20">
        <f t="shared" si="22"/>
        <v>77880</v>
      </c>
      <c r="AG28" s="20">
        <f t="shared" si="22"/>
        <v>56480</v>
      </c>
      <c r="AH28" s="20">
        <f t="shared" si="22"/>
        <v>0</v>
      </c>
      <c r="AI28" s="20">
        <f t="shared" si="22"/>
        <v>0</v>
      </c>
      <c r="AJ28" s="20">
        <f t="shared" si="22"/>
        <v>66520</v>
      </c>
      <c r="AK28" s="20">
        <f t="shared" si="22"/>
        <v>83590</v>
      </c>
      <c r="AL28" s="20">
        <f t="shared" si="22"/>
        <v>69370</v>
      </c>
      <c r="AM28" s="20">
        <f t="shared" si="22"/>
        <v>72740</v>
      </c>
      <c r="AN28" s="20">
        <f t="shared" si="22"/>
        <v>78040</v>
      </c>
      <c r="AO28" s="20">
        <f t="shared" si="22"/>
        <v>53960</v>
      </c>
      <c r="AP28" s="20">
        <f t="shared" si="22"/>
        <v>0</v>
      </c>
      <c r="AQ28" s="20">
        <f t="shared" si="22"/>
        <v>72000</v>
      </c>
      <c r="AR28" s="20">
        <f t="shared" si="22"/>
        <v>80280</v>
      </c>
      <c r="AS28" s="20">
        <f t="shared" si="22"/>
        <v>78000</v>
      </c>
      <c r="AT28" s="20">
        <f t="shared" si="22"/>
        <v>67400</v>
      </c>
      <c r="AU28" s="20">
        <f t="shared" si="22"/>
        <v>80800</v>
      </c>
      <c r="AV28" s="20">
        <f t="shared" si="22"/>
        <v>55040</v>
      </c>
      <c r="AW28" s="20">
        <f t="shared" si="22"/>
        <v>0</v>
      </c>
      <c r="AX28" s="20">
        <f t="shared" si="22"/>
        <v>80040</v>
      </c>
      <c r="AY28" s="20">
        <f t="shared" si="22"/>
        <v>69480</v>
      </c>
      <c r="AZ28" s="20">
        <f t="shared" si="22"/>
        <v>96830</v>
      </c>
      <c r="BA28" s="20">
        <f t="shared" si="22"/>
        <v>49970</v>
      </c>
      <c r="BB28" s="20">
        <f t="shared" si="22"/>
        <v>74830</v>
      </c>
      <c r="BC28" s="20">
        <f t="shared" si="22"/>
        <v>33400</v>
      </c>
      <c r="BD28" s="20">
        <f t="shared" si="22"/>
        <v>0</v>
      </c>
    </row>
    <row r="29" spans="1:56">
      <c r="A29" s="39">
        <v>43772</v>
      </c>
      <c r="B29" s="4" t="s">
        <v>34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7">
        <f t="shared" si="0"/>
        <v>0</v>
      </c>
      <c r="X29" s="8">
        <f>SUM(W28:W29)</f>
        <v>0</v>
      </c>
    </row>
    <row r="30" spans="1:56">
      <c r="A30" s="39">
        <v>43772</v>
      </c>
      <c r="B30" s="4" t="s">
        <v>35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7">
        <f t="shared" si="0"/>
        <v>0</v>
      </c>
      <c r="X30" s="8"/>
      <c r="Y30" t="s">
        <v>93</v>
      </c>
      <c r="Z30">
        <f t="shared" ref="Z30:BD30" si="23">Z22/1000</f>
        <v>85.974999999999994</v>
      </c>
      <c r="AA30">
        <f t="shared" si="23"/>
        <v>66.099999999999994</v>
      </c>
      <c r="AB30">
        <f t="shared" si="23"/>
        <v>0</v>
      </c>
      <c r="AC30">
        <f t="shared" si="23"/>
        <v>92.75</v>
      </c>
      <c r="AD30">
        <f t="shared" si="23"/>
        <v>96.99</v>
      </c>
      <c r="AE30">
        <f t="shared" si="23"/>
        <v>91.8</v>
      </c>
      <c r="AF30">
        <f t="shared" si="23"/>
        <v>94</v>
      </c>
      <c r="AG30">
        <f t="shared" si="23"/>
        <v>79.849999999999994</v>
      </c>
      <c r="AH30">
        <f t="shared" si="23"/>
        <v>0</v>
      </c>
      <c r="AI30">
        <f t="shared" si="23"/>
        <v>0</v>
      </c>
      <c r="AJ30">
        <f t="shared" si="23"/>
        <v>89.394999999999996</v>
      </c>
      <c r="AK30">
        <f t="shared" si="23"/>
        <v>108.995</v>
      </c>
      <c r="AL30">
        <f t="shared" si="23"/>
        <v>93</v>
      </c>
      <c r="AM30">
        <f t="shared" si="23"/>
        <v>81.715000000000003</v>
      </c>
      <c r="AN30">
        <f t="shared" si="23"/>
        <v>89.8</v>
      </c>
      <c r="AO30">
        <f t="shared" si="23"/>
        <v>76.459999999999994</v>
      </c>
      <c r="AP30">
        <f t="shared" si="23"/>
        <v>0</v>
      </c>
      <c r="AQ30">
        <f t="shared" si="23"/>
        <v>97.99</v>
      </c>
      <c r="AR30">
        <f t="shared" si="23"/>
        <v>95.275000000000006</v>
      </c>
      <c r="AS30">
        <f t="shared" si="23"/>
        <v>97.97</v>
      </c>
      <c r="AT30">
        <f t="shared" si="23"/>
        <v>96.784999999999997</v>
      </c>
      <c r="AU30">
        <f t="shared" si="23"/>
        <v>94.825000000000003</v>
      </c>
      <c r="AV30">
        <f t="shared" si="23"/>
        <v>72.224999999999994</v>
      </c>
      <c r="AW30">
        <f t="shared" si="23"/>
        <v>0</v>
      </c>
      <c r="AX30">
        <f t="shared" si="23"/>
        <v>92.5</v>
      </c>
      <c r="AY30">
        <f t="shared" si="23"/>
        <v>90.89</v>
      </c>
      <c r="AZ30">
        <f t="shared" si="23"/>
        <v>90.12</v>
      </c>
      <c r="BA30">
        <f t="shared" si="23"/>
        <v>94.775000000000006</v>
      </c>
      <c r="BB30">
        <f t="shared" si="23"/>
        <v>85.14</v>
      </c>
      <c r="BC30">
        <f t="shared" si="23"/>
        <v>65.290000000000006</v>
      </c>
      <c r="BD30">
        <f t="shared" si="23"/>
        <v>0</v>
      </c>
    </row>
    <row r="31" spans="1:56">
      <c r="A31" s="39">
        <v>43772</v>
      </c>
      <c r="B31" s="4" t="s">
        <v>36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7">
        <f t="shared" si="0"/>
        <v>0</v>
      </c>
      <c r="X31" s="8"/>
      <c r="Y31" t="s">
        <v>94</v>
      </c>
      <c r="Z31">
        <f t="shared" ref="Z31:BD31" si="24">Z28/1000</f>
        <v>66.88</v>
      </c>
      <c r="AA31">
        <f t="shared" si="24"/>
        <v>53.12</v>
      </c>
      <c r="AB31">
        <f t="shared" si="24"/>
        <v>0</v>
      </c>
      <c r="AC31">
        <f t="shared" si="24"/>
        <v>82</v>
      </c>
      <c r="AD31">
        <f t="shared" si="24"/>
        <v>77.239999999999995</v>
      </c>
      <c r="AE31">
        <f t="shared" si="24"/>
        <v>90.16</v>
      </c>
      <c r="AF31">
        <f t="shared" si="24"/>
        <v>77.88</v>
      </c>
      <c r="AG31">
        <f t="shared" si="24"/>
        <v>56.48</v>
      </c>
      <c r="AH31">
        <f t="shared" si="24"/>
        <v>0</v>
      </c>
      <c r="AI31">
        <f t="shared" si="24"/>
        <v>0</v>
      </c>
      <c r="AJ31">
        <f t="shared" si="24"/>
        <v>66.52</v>
      </c>
      <c r="AK31">
        <f t="shared" si="24"/>
        <v>83.59</v>
      </c>
      <c r="AL31">
        <f t="shared" si="24"/>
        <v>69.37</v>
      </c>
      <c r="AM31">
        <f t="shared" si="24"/>
        <v>72.739999999999995</v>
      </c>
      <c r="AN31">
        <f t="shared" si="24"/>
        <v>78.040000000000006</v>
      </c>
      <c r="AO31">
        <f t="shared" si="24"/>
        <v>53.96</v>
      </c>
      <c r="AP31">
        <f t="shared" si="24"/>
        <v>0</v>
      </c>
      <c r="AQ31">
        <f t="shared" si="24"/>
        <v>72</v>
      </c>
      <c r="AR31">
        <f t="shared" si="24"/>
        <v>80.28</v>
      </c>
      <c r="AS31">
        <f t="shared" si="24"/>
        <v>78</v>
      </c>
      <c r="AT31">
        <f t="shared" si="24"/>
        <v>67.400000000000006</v>
      </c>
      <c r="AU31">
        <f t="shared" si="24"/>
        <v>80.8</v>
      </c>
      <c r="AV31">
        <f t="shared" si="24"/>
        <v>55.04</v>
      </c>
      <c r="AW31">
        <f t="shared" si="24"/>
        <v>0</v>
      </c>
      <c r="AX31">
        <f t="shared" si="24"/>
        <v>80.040000000000006</v>
      </c>
      <c r="AY31">
        <f t="shared" si="24"/>
        <v>69.48</v>
      </c>
      <c r="AZ31">
        <f t="shared" si="24"/>
        <v>96.83</v>
      </c>
      <c r="BA31">
        <f t="shared" si="24"/>
        <v>49.97</v>
      </c>
      <c r="BB31">
        <f t="shared" si="24"/>
        <v>74.83</v>
      </c>
      <c r="BC31">
        <f t="shared" si="24"/>
        <v>33.4</v>
      </c>
      <c r="BD31">
        <f t="shared" si="24"/>
        <v>0</v>
      </c>
    </row>
    <row r="32" spans="1:56">
      <c r="A32" s="39">
        <v>43772</v>
      </c>
      <c r="B32" s="4" t="s">
        <v>37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7">
        <f t="shared" si="0"/>
        <v>0</v>
      </c>
      <c r="X32" s="8"/>
      <c r="Y32" t="s">
        <v>95</v>
      </c>
      <c r="Z32">
        <f t="shared" ref="Z32:BD32" si="25">Z30+Z31</f>
        <v>152.85499999999999</v>
      </c>
      <c r="AA32">
        <f t="shared" si="25"/>
        <v>119.22</v>
      </c>
      <c r="AB32">
        <f t="shared" si="25"/>
        <v>0</v>
      </c>
      <c r="AC32">
        <f t="shared" si="25"/>
        <v>174.75</v>
      </c>
      <c r="AD32">
        <f t="shared" si="25"/>
        <v>174.23</v>
      </c>
      <c r="AE32">
        <f t="shared" si="25"/>
        <v>181.95999999999998</v>
      </c>
      <c r="AF32">
        <f t="shared" si="25"/>
        <v>171.88</v>
      </c>
      <c r="AG32">
        <f t="shared" si="25"/>
        <v>136.32999999999998</v>
      </c>
      <c r="AH32">
        <f t="shared" si="25"/>
        <v>0</v>
      </c>
      <c r="AI32">
        <f t="shared" si="25"/>
        <v>0</v>
      </c>
      <c r="AJ32">
        <f t="shared" si="25"/>
        <v>155.91499999999999</v>
      </c>
      <c r="AK32">
        <f t="shared" si="25"/>
        <v>192.58500000000001</v>
      </c>
      <c r="AL32">
        <f t="shared" si="25"/>
        <v>162.37</v>
      </c>
      <c r="AM32">
        <f t="shared" si="25"/>
        <v>154.45499999999998</v>
      </c>
      <c r="AN32">
        <f t="shared" si="25"/>
        <v>167.84</v>
      </c>
      <c r="AO32">
        <f t="shared" si="25"/>
        <v>130.41999999999999</v>
      </c>
      <c r="AP32">
        <f t="shared" si="25"/>
        <v>0</v>
      </c>
      <c r="AQ32">
        <f t="shared" si="25"/>
        <v>169.99</v>
      </c>
      <c r="AR32">
        <f t="shared" si="25"/>
        <v>175.55500000000001</v>
      </c>
      <c r="AS32">
        <f t="shared" si="25"/>
        <v>175.97</v>
      </c>
      <c r="AT32">
        <f t="shared" si="25"/>
        <v>164.185</v>
      </c>
      <c r="AU32">
        <f t="shared" si="25"/>
        <v>175.625</v>
      </c>
      <c r="AV32">
        <f t="shared" si="25"/>
        <v>127.26499999999999</v>
      </c>
      <c r="AW32">
        <f t="shared" si="25"/>
        <v>0</v>
      </c>
      <c r="AX32">
        <f t="shared" si="25"/>
        <v>172.54000000000002</v>
      </c>
      <c r="AY32">
        <f t="shared" si="25"/>
        <v>160.37</v>
      </c>
      <c r="AZ32">
        <f t="shared" si="25"/>
        <v>186.95</v>
      </c>
      <c r="BA32">
        <f t="shared" si="25"/>
        <v>144.745</v>
      </c>
      <c r="BB32">
        <f t="shared" si="25"/>
        <v>159.97</v>
      </c>
      <c r="BC32">
        <f t="shared" si="25"/>
        <v>98.69</v>
      </c>
      <c r="BD32">
        <f t="shared" si="25"/>
        <v>0</v>
      </c>
    </row>
    <row r="33" spans="1:55">
      <c r="A33" s="39">
        <v>43772</v>
      </c>
      <c r="B33" s="4" t="s">
        <v>38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>
        <f t="shared" si="0"/>
        <v>0</v>
      </c>
      <c r="X33" s="8"/>
      <c r="AN33">
        <f>SUM(Z32:AN32)</f>
        <v>1944.3899999999996</v>
      </c>
      <c r="BC33">
        <f>SUM(AO32:BC32)</f>
        <v>2042.2749999999999</v>
      </c>
    </row>
    <row r="34" spans="1:55">
      <c r="A34" s="39">
        <v>43772</v>
      </c>
      <c r="B34" s="4" t="s">
        <v>39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7">
        <f t="shared" si="0"/>
        <v>0</v>
      </c>
      <c r="X34" s="8">
        <f>SUM(W30:W34)</f>
        <v>0</v>
      </c>
      <c r="AN34">
        <f>AN33-1750</f>
        <v>194.38999999999965</v>
      </c>
    </row>
    <row r="35" spans="1:55">
      <c r="A35" s="71" t="s">
        <v>1</v>
      </c>
      <c r="B35" s="71"/>
      <c r="C35" s="6">
        <f t="shared" ref="C35:W35" si="26">SUM(C25:C34)</f>
        <v>0</v>
      </c>
      <c r="D35" s="6">
        <f t="shared" si="26"/>
        <v>0</v>
      </c>
      <c r="E35" s="6">
        <f t="shared" si="26"/>
        <v>0</v>
      </c>
      <c r="F35" s="6">
        <f t="shared" si="26"/>
        <v>0</v>
      </c>
      <c r="G35" s="6">
        <f t="shared" si="26"/>
        <v>0</v>
      </c>
      <c r="H35" s="6">
        <f t="shared" si="26"/>
        <v>0</v>
      </c>
      <c r="I35" s="6">
        <f t="shared" si="26"/>
        <v>0</v>
      </c>
      <c r="J35" s="6">
        <f t="shared" si="26"/>
        <v>0</v>
      </c>
      <c r="K35" s="6">
        <f t="shared" si="26"/>
        <v>0</v>
      </c>
      <c r="L35" s="6">
        <f t="shared" si="26"/>
        <v>0</v>
      </c>
      <c r="M35" s="6">
        <f t="shared" si="26"/>
        <v>0</v>
      </c>
      <c r="N35" s="6">
        <f t="shared" si="26"/>
        <v>0</v>
      </c>
      <c r="O35" s="6">
        <f t="shared" si="26"/>
        <v>0</v>
      </c>
      <c r="P35" s="6">
        <f t="shared" si="26"/>
        <v>0</v>
      </c>
      <c r="Q35" s="6">
        <f t="shared" si="26"/>
        <v>0</v>
      </c>
      <c r="R35" s="6">
        <f t="shared" si="26"/>
        <v>0</v>
      </c>
      <c r="S35" s="6">
        <f t="shared" si="26"/>
        <v>0</v>
      </c>
      <c r="T35" s="6">
        <f t="shared" si="26"/>
        <v>0</v>
      </c>
      <c r="U35" s="6">
        <f t="shared" si="26"/>
        <v>0</v>
      </c>
      <c r="V35" s="6">
        <f t="shared" si="26"/>
        <v>0</v>
      </c>
      <c r="W35" s="6">
        <f t="shared" si="26"/>
        <v>0</v>
      </c>
      <c r="X35" s="8"/>
    </row>
    <row r="36" spans="1:55">
      <c r="A36" s="3">
        <v>43773</v>
      </c>
      <c r="B36" s="4" t="s">
        <v>22</v>
      </c>
      <c r="C36" s="4"/>
      <c r="D36" s="4"/>
      <c r="E36" s="4"/>
      <c r="F36" s="4"/>
      <c r="G36" s="4"/>
      <c r="H36" s="4"/>
      <c r="I36" s="4">
        <v>10</v>
      </c>
      <c r="J36" s="4"/>
      <c r="K36" s="4">
        <v>150</v>
      </c>
      <c r="L36" s="4"/>
      <c r="M36" s="4">
        <v>150</v>
      </c>
      <c r="N36" s="4"/>
      <c r="O36" s="4"/>
      <c r="P36" s="4"/>
      <c r="Q36" s="4"/>
      <c r="R36" s="4"/>
      <c r="S36" s="4"/>
      <c r="T36" s="4"/>
      <c r="U36" s="4"/>
      <c r="V36" s="4"/>
      <c r="W36" s="7">
        <f t="shared" si="0"/>
        <v>10750</v>
      </c>
      <c r="X36" s="8"/>
    </row>
    <row r="37" spans="1:55">
      <c r="A37" s="3">
        <v>43773</v>
      </c>
      <c r="B37" s="4" t="s">
        <v>24</v>
      </c>
      <c r="C37" s="4"/>
      <c r="D37" s="4"/>
      <c r="E37" s="4"/>
      <c r="F37" s="4"/>
      <c r="G37" s="4"/>
      <c r="H37" s="4"/>
      <c r="I37" s="4">
        <v>500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7">
        <f t="shared" si="0"/>
        <v>12500</v>
      </c>
      <c r="X37" s="8"/>
    </row>
    <row r="38" spans="1:55">
      <c r="A38" s="3">
        <v>43773</v>
      </c>
      <c r="B38" s="4" t="s">
        <v>32</v>
      </c>
      <c r="C38" s="4">
        <v>725</v>
      </c>
      <c r="D38" s="4"/>
      <c r="E38" s="4"/>
      <c r="F38" s="4"/>
      <c r="G38" s="4"/>
      <c r="H38" s="4"/>
      <c r="I38" s="4">
        <v>20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7">
        <f t="shared" si="0"/>
        <v>29500</v>
      </c>
      <c r="X38" s="8">
        <f>SUM(W36:W38)</f>
        <v>52750</v>
      </c>
    </row>
    <row r="39" spans="1:55">
      <c r="A39" s="3">
        <v>43773</v>
      </c>
      <c r="B39" s="4" t="s">
        <v>33</v>
      </c>
      <c r="C39" s="4">
        <v>550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7">
        <f t="shared" si="0"/>
        <v>22000</v>
      </c>
      <c r="X39" s="8"/>
    </row>
    <row r="40" spans="1:55">
      <c r="A40" s="3">
        <v>43773</v>
      </c>
      <c r="B40" s="4" t="s">
        <v>34</v>
      </c>
      <c r="C40" s="4">
        <v>450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7">
        <f t="shared" si="0"/>
        <v>18000</v>
      </c>
      <c r="X40" s="8">
        <f>SUM(W39:W40)</f>
        <v>40000</v>
      </c>
    </row>
    <row r="41" spans="1:55">
      <c r="A41" s="3">
        <v>43773</v>
      </c>
      <c r="B41" s="4" t="s">
        <v>35</v>
      </c>
      <c r="C41" s="4">
        <v>350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7">
        <f t="shared" si="0"/>
        <v>14000</v>
      </c>
      <c r="X41" s="8"/>
    </row>
    <row r="42" spans="1:55">
      <c r="A42" s="3">
        <v>43773</v>
      </c>
      <c r="B42" s="4" t="s">
        <v>36</v>
      </c>
      <c r="C42" s="4">
        <v>450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7">
        <f t="shared" si="0"/>
        <v>18000</v>
      </c>
      <c r="X42" s="8"/>
    </row>
    <row r="43" spans="1:55">
      <c r="A43" s="3">
        <v>43773</v>
      </c>
      <c r="B43" s="4" t="s">
        <v>37</v>
      </c>
      <c r="C43" s="4"/>
      <c r="D43" s="4"/>
      <c r="E43" s="4"/>
      <c r="F43" s="4">
        <v>420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7">
        <f t="shared" si="0"/>
        <v>16800</v>
      </c>
      <c r="X43" s="8"/>
    </row>
    <row r="44" spans="1:55">
      <c r="A44" s="3">
        <v>43773</v>
      </c>
      <c r="B44" s="4" t="s">
        <v>38</v>
      </c>
      <c r="C44" s="4"/>
      <c r="D44" s="4"/>
      <c r="E44" s="4"/>
      <c r="F44" s="4">
        <v>380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7">
        <f t="shared" si="0"/>
        <v>15200</v>
      </c>
      <c r="X44" s="8"/>
    </row>
    <row r="45" spans="1:55">
      <c r="A45" s="3">
        <v>43773</v>
      </c>
      <c r="B45" s="4" t="s">
        <v>39</v>
      </c>
      <c r="C45" s="4"/>
      <c r="D45" s="4"/>
      <c r="E45" s="4"/>
      <c r="F45" s="4">
        <v>450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7">
        <f t="shared" si="0"/>
        <v>18000</v>
      </c>
      <c r="X45" s="8">
        <f>SUM(W41:W45)</f>
        <v>82000</v>
      </c>
    </row>
    <row r="46" spans="1:55">
      <c r="A46" s="71" t="s">
        <v>1</v>
      </c>
      <c r="B46" s="71"/>
      <c r="C46" s="6">
        <f t="shared" ref="C46:W46" si="27">SUM(C36:C45)</f>
        <v>2525</v>
      </c>
      <c r="D46" s="6">
        <f t="shared" si="27"/>
        <v>0</v>
      </c>
      <c r="E46" s="6">
        <f t="shared" si="27"/>
        <v>0</v>
      </c>
      <c r="F46" s="6">
        <f t="shared" si="27"/>
        <v>1250</v>
      </c>
      <c r="G46" s="6">
        <f t="shared" si="27"/>
        <v>0</v>
      </c>
      <c r="H46" s="6">
        <f t="shared" si="27"/>
        <v>0</v>
      </c>
      <c r="I46" s="6">
        <f t="shared" si="27"/>
        <v>530</v>
      </c>
      <c r="J46" s="6">
        <f t="shared" si="27"/>
        <v>0</v>
      </c>
      <c r="K46" s="6">
        <f t="shared" si="27"/>
        <v>150</v>
      </c>
      <c r="L46" s="6">
        <f t="shared" si="27"/>
        <v>0</v>
      </c>
      <c r="M46" s="6">
        <f t="shared" si="27"/>
        <v>150</v>
      </c>
      <c r="N46" s="6">
        <f t="shared" si="27"/>
        <v>0</v>
      </c>
      <c r="O46" s="6">
        <f t="shared" si="27"/>
        <v>0</v>
      </c>
      <c r="P46" s="6">
        <f t="shared" si="27"/>
        <v>0</v>
      </c>
      <c r="Q46" s="6">
        <f t="shared" si="27"/>
        <v>0</v>
      </c>
      <c r="R46" s="6">
        <f t="shared" si="27"/>
        <v>0</v>
      </c>
      <c r="S46" s="6">
        <f t="shared" si="27"/>
        <v>0</v>
      </c>
      <c r="T46" s="6">
        <f t="shared" si="27"/>
        <v>0</v>
      </c>
      <c r="U46" s="6">
        <f t="shared" si="27"/>
        <v>0</v>
      </c>
      <c r="V46" s="6">
        <f t="shared" si="27"/>
        <v>0</v>
      </c>
      <c r="W46" s="6">
        <f t="shared" si="27"/>
        <v>174750</v>
      </c>
      <c r="X46" s="8"/>
    </row>
    <row r="47" spans="1:55">
      <c r="A47" s="3">
        <v>43774</v>
      </c>
      <c r="B47" s="4" t="s">
        <v>22</v>
      </c>
      <c r="C47" s="4"/>
      <c r="D47" s="4"/>
      <c r="E47" s="4"/>
      <c r="F47" s="4"/>
      <c r="G47" s="4"/>
      <c r="H47" s="4"/>
      <c r="I47" s="4">
        <v>5</v>
      </c>
      <c r="J47" s="4"/>
      <c r="K47" s="4">
        <v>300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7">
        <f t="shared" si="0"/>
        <v>12125</v>
      </c>
      <c r="X47" s="8"/>
    </row>
    <row r="48" spans="1:55">
      <c r="A48" s="3">
        <v>43774</v>
      </c>
      <c r="B48" s="4" t="s">
        <v>24</v>
      </c>
      <c r="C48" s="4"/>
      <c r="D48" s="4"/>
      <c r="E48" s="4"/>
      <c r="F48" s="4"/>
      <c r="G48" s="4"/>
      <c r="H48" s="4"/>
      <c r="I48" s="4">
        <v>650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7">
        <f t="shared" si="0"/>
        <v>16250</v>
      </c>
      <c r="X48" s="8"/>
    </row>
    <row r="49" spans="1:24">
      <c r="A49" s="3">
        <v>43774</v>
      </c>
      <c r="B49" s="4" t="s">
        <v>32</v>
      </c>
      <c r="C49" s="4"/>
      <c r="D49" s="4"/>
      <c r="E49" s="4"/>
      <c r="F49" s="4"/>
      <c r="G49" s="4"/>
      <c r="H49" s="4"/>
      <c r="I49" s="4">
        <v>15</v>
      </c>
      <c r="J49" s="4"/>
      <c r="K49" s="4">
        <v>100</v>
      </c>
      <c r="L49" s="4"/>
      <c r="M49" s="4">
        <v>408</v>
      </c>
      <c r="N49" s="4"/>
      <c r="O49" s="4"/>
      <c r="P49" s="4"/>
      <c r="Q49" s="4"/>
      <c r="R49" s="4">
        <v>10</v>
      </c>
      <c r="S49" s="4"/>
      <c r="T49" s="4"/>
      <c r="U49" s="4"/>
      <c r="V49" s="4"/>
      <c r="W49" s="7">
        <f t="shared" si="0"/>
        <v>26615</v>
      </c>
      <c r="X49" s="8">
        <f>SUM(W47:W49)</f>
        <v>54990</v>
      </c>
    </row>
    <row r="50" spans="1:24">
      <c r="A50" s="3">
        <v>43774</v>
      </c>
      <c r="B50" s="4" t="s">
        <v>33</v>
      </c>
      <c r="C50" s="4">
        <v>550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7">
        <f t="shared" si="0"/>
        <v>22000</v>
      </c>
      <c r="X50" s="8"/>
    </row>
    <row r="51" spans="1:24">
      <c r="A51" s="3">
        <v>43774</v>
      </c>
      <c r="B51" s="4" t="s">
        <v>34</v>
      </c>
      <c r="C51" s="4">
        <v>500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7">
        <f t="shared" si="0"/>
        <v>20000</v>
      </c>
      <c r="X51" s="8">
        <f>SUM(W50:W51)</f>
        <v>42000</v>
      </c>
    </row>
    <row r="52" spans="1:24">
      <c r="A52" s="3">
        <v>43774</v>
      </c>
      <c r="B52" s="4" t="s">
        <v>35</v>
      </c>
      <c r="C52" s="4">
        <v>392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7">
        <f t="shared" si="0"/>
        <v>15680</v>
      </c>
      <c r="X52" s="8"/>
    </row>
    <row r="53" spans="1:24">
      <c r="A53" s="3">
        <v>43774</v>
      </c>
      <c r="B53" s="4" t="s">
        <v>36</v>
      </c>
      <c r="C53" s="4">
        <v>100</v>
      </c>
      <c r="D53" s="4"/>
      <c r="E53" s="4"/>
      <c r="F53" s="4">
        <v>289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7">
        <f t="shared" si="0"/>
        <v>15560</v>
      </c>
      <c r="X53" s="8"/>
    </row>
    <row r="54" spans="1:24">
      <c r="A54" s="3">
        <v>43774</v>
      </c>
      <c r="B54" s="4" t="s">
        <v>37</v>
      </c>
      <c r="C54" s="4"/>
      <c r="D54" s="4"/>
      <c r="E54" s="4"/>
      <c r="F54" s="4">
        <v>300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7">
        <f t="shared" si="0"/>
        <v>12000</v>
      </c>
      <c r="X54" s="8"/>
    </row>
    <row r="55" spans="1:24">
      <c r="A55" s="3">
        <v>43774</v>
      </c>
      <c r="B55" s="4" t="s">
        <v>38</v>
      </c>
      <c r="C55" s="4"/>
      <c r="D55" s="4"/>
      <c r="E55" s="4"/>
      <c r="F55" s="4">
        <v>450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7">
        <f t="shared" si="0"/>
        <v>18000</v>
      </c>
      <c r="X55" s="8"/>
    </row>
    <row r="56" spans="1:24">
      <c r="A56" s="3">
        <v>43774</v>
      </c>
      <c r="B56" s="4" t="s">
        <v>39</v>
      </c>
      <c r="C56" s="4"/>
      <c r="D56" s="4"/>
      <c r="E56" s="4"/>
      <c r="F56" s="4">
        <v>400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7">
        <f t="shared" si="0"/>
        <v>16000</v>
      </c>
      <c r="X56" s="8">
        <f>SUM(W52:W56)</f>
        <v>77240</v>
      </c>
    </row>
    <row r="57" spans="1:24">
      <c r="A57" s="71" t="s">
        <v>1</v>
      </c>
      <c r="B57" s="71"/>
      <c r="C57" s="6">
        <f t="shared" ref="C57:W57" si="28">SUM(C47:C56)</f>
        <v>1542</v>
      </c>
      <c r="D57" s="6">
        <f t="shared" si="28"/>
        <v>0</v>
      </c>
      <c r="E57" s="6">
        <f t="shared" si="28"/>
        <v>0</v>
      </c>
      <c r="F57" s="6">
        <f t="shared" si="28"/>
        <v>1439</v>
      </c>
      <c r="G57" s="6">
        <f t="shared" si="28"/>
        <v>0</v>
      </c>
      <c r="H57" s="6">
        <f t="shared" si="28"/>
        <v>0</v>
      </c>
      <c r="I57" s="6">
        <f t="shared" si="28"/>
        <v>670</v>
      </c>
      <c r="J57" s="6">
        <f t="shared" si="28"/>
        <v>0</v>
      </c>
      <c r="K57" s="6">
        <f t="shared" si="28"/>
        <v>400</v>
      </c>
      <c r="L57" s="6">
        <f t="shared" si="28"/>
        <v>0</v>
      </c>
      <c r="M57" s="6">
        <f t="shared" si="28"/>
        <v>408</v>
      </c>
      <c r="N57" s="6">
        <f t="shared" si="28"/>
        <v>0</v>
      </c>
      <c r="O57" s="6">
        <f t="shared" si="28"/>
        <v>0</v>
      </c>
      <c r="P57" s="6">
        <f t="shared" si="28"/>
        <v>0</v>
      </c>
      <c r="Q57" s="6">
        <f t="shared" si="28"/>
        <v>0</v>
      </c>
      <c r="R57" s="6">
        <f t="shared" si="28"/>
        <v>10</v>
      </c>
      <c r="S57" s="6">
        <f t="shared" si="28"/>
        <v>0</v>
      </c>
      <c r="T57" s="6">
        <f t="shared" si="28"/>
        <v>0</v>
      </c>
      <c r="U57" s="6">
        <f t="shared" si="28"/>
        <v>0</v>
      </c>
      <c r="V57" s="6">
        <f t="shared" si="28"/>
        <v>0</v>
      </c>
      <c r="W57" s="6">
        <f t="shared" si="28"/>
        <v>174230</v>
      </c>
      <c r="X57" s="8"/>
    </row>
    <row r="58" spans="1:24">
      <c r="A58" s="3">
        <v>43775</v>
      </c>
      <c r="B58" s="4" t="s">
        <v>22</v>
      </c>
      <c r="C58" s="4"/>
      <c r="D58" s="4"/>
      <c r="E58" s="4"/>
      <c r="F58" s="4"/>
      <c r="G58" s="4"/>
      <c r="H58" s="4"/>
      <c r="I58" s="4">
        <v>5</v>
      </c>
      <c r="J58" s="4"/>
      <c r="K58" s="4">
        <v>320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7">
        <f t="shared" si="0"/>
        <v>12925</v>
      </c>
      <c r="X58" s="8"/>
    </row>
    <row r="59" spans="1:24">
      <c r="A59" s="3">
        <v>43775</v>
      </c>
      <c r="B59" s="4" t="s">
        <v>24</v>
      </c>
      <c r="C59" s="4"/>
      <c r="D59" s="4"/>
      <c r="E59" s="4"/>
      <c r="F59" s="4"/>
      <c r="G59" s="4"/>
      <c r="H59" s="4"/>
      <c r="I59" s="4">
        <v>400</v>
      </c>
      <c r="J59" s="4"/>
      <c r="K59" s="4"/>
      <c r="L59" s="4"/>
      <c r="M59" s="4"/>
      <c r="N59" s="4"/>
      <c r="O59" s="4"/>
      <c r="P59" s="4">
        <v>200</v>
      </c>
      <c r="Q59" s="4"/>
      <c r="R59" s="4"/>
      <c r="S59" s="4"/>
      <c r="T59" s="4"/>
      <c r="U59" s="4"/>
      <c r="V59" s="4"/>
      <c r="W59" s="7">
        <f t="shared" si="0"/>
        <v>15000</v>
      </c>
      <c r="X59" s="8"/>
    </row>
    <row r="60" spans="1:24">
      <c r="A60" s="3">
        <v>43775</v>
      </c>
      <c r="B60" s="4" t="s">
        <v>32</v>
      </c>
      <c r="C60" s="4"/>
      <c r="D60" s="4"/>
      <c r="E60" s="4"/>
      <c r="F60" s="4"/>
      <c r="G60" s="4"/>
      <c r="H60" s="4"/>
      <c r="I60" s="4">
        <v>15</v>
      </c>
      <c r="J60" s="4"/>
      <c r="K60" s="4"/>
      <c r="L60" s="4"/>
      <c r="M60" s="4">
        <v>450</v>
      </c>
      <c r="N60" s="4"/>
      <c r="O60" s="4"/>
      <c r="P60" s="4"/>
      <c r="Q60" s="4"/>
      <c r="R60" s="4">
        <v>10</v>
      </c>
      <c r="S60" s="4"/>
      <c r="T60" s="4"/>
      <c r="U60" s="4"/>
      <c r="V60" s="4"/>
      <c r="W60" s="7">
        <f t="shared" si="0"/>
        <v>23875</v>
      </c>
      <c r="X60" s="8">
        <f>SUM(W58:W60)</f>
        <v>51800</v>
      </c>
    </row>
    <row r="61" spans="1:24">
      <c r="A61" s="3">
        <v>43775</v>
      </c>
      <c r="B61" s="4" t="s">
        <v>33</v>
      </c>
      <c r="C61" s="4">
        <v>550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7">
        <f t="shared" si="0"/>
        <v>22000</v>
      </c>
      <c r="X61" s="8"/>
    </row>
    <row r="62" spans="1:24">
      <c r="A62" s="3">
        <v>43775</v>
      </c>
      <c r="B62" s="4" t="s">
        <v>34</v>
      </c>
      <c r="C62" s="4">
        <v>450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7">
        <f t="shared" si="0"/>
        <v>18000</v>
      </c>
      <c r="X62" s="8">
        <f>SUM(W61:W62)</f>
        <v>40000</v>
      </c>
    </row>
    <row r="63" spans="1:24">
      <c r="A63" s="3">
        <v>43775</v>
      </c>
      <c r="B63" s="4" t="s">
        <v>35</v>
      </c>
      <c r="C63" s="4">
        <v>380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7">
        <f t="shared" si="0"/>
        <v>15200</v>
      </c>
      <c r="X63" s="8"/>
    </row>
    <row r="64" spans="1:24">
      <c r="A64" s="3">
        <v>43775</v>
      </c>
      <c r="B64" s="4" t="s">
        <v>36</v>
      </c>
      <c r="C64" s="4"/>
      <c r="D64" s="4"/>
      <c r="E64" s="4"/>
      <c r="F64" s="4">
        <v>364</v>
      </c>
      <c r="G64" s="4">
        <v>80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7">
        <f t="shared" si="0"/>
        <v>18560</v>
      </c>
      <c r="X64" s="8"/>
    </row>
    <row r="65" spans="1:24">
      <c r="A65" s="3">
        <v>43775</v>
      </c>
      <c r="B65" s="4" t="s">
        <v>37</v>
      </c>
      <c r="C65" s="4">
        <v>100</v>
      </c>
      <c r="D65" s="4"/>
      <c r="E65" s="4"/>
      <c r="F65" s="4">
        <v>350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7">
        <f t="shared" si="0"/>
        <v>18000</v>
      </c>
      <c r="X65" s="8"/>
    </row>
    <row r="66" spans="1:24">
      <c r="A66" s="3">
        <v>43775</v>
      </c>
      <c r="B66" s="4" t="s">
        <v>38</v>
      </c>
      <c r="C66" s="4"/>
      <c r="D66" s="4"/>
      <c r="E66" s="4"/>
      <c r="F66" s="4">
        <v>480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7">
        <f t="shared" si="0"/>
        <v>19200</v>
      </c>
      <c r="X66" s="8"/>
    </row>
    <row r="67" spans="1:24">
      <c r="A67" s="3">
        <v>43775</v>
      </c>
      <c r="B67" s="4" t="s">
        <v>39</v>
      </c>
      <c r="C67" s="4"/>
      <c r="D67" s="4"/>
      <c r="E67" s="4"/>
      <c r="F67" s="4">
        <v>480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7">
        <f t="shared" si="0"/>
        <v>19200</v>
      </c>
      <c r="X67" s="8">
        <f>SUM(W63:W67)</f>
        <v>90160</v>
      </c>
    </row>
    <row r="68" spans="1:24">
      <c r="A68" s="71" t="s">
        <v>1</v>
      </c>
      <c r="B68" s="71"/>
      <c r="C68" s="6">
        <f t="shared" ref="C68:W68" si="29">SUM(C58:C67)</f>
        <v>1480</v>
      </c>
      <c r="D68" s="6">
        <f t="shared" si="29"/>
        <v>0</v>
      </c>
      <c r="E68" s="6">
        <f t="shared" si="29"/>
        <v>0</v>
      </c>
      <c r="F68" s="6">
        <f t="shared" si="29"/>
        <v>1674</v>
      </c>
      <c r="G68" s="6">
        <f t="shared" si="29"/>
        <v>80</v>
      </c>
      <c r="H68" s="6">
        <f t="shared" si="29"/>
        <v>0</v>
      </c>
      <c r="I68" s="6">
        <f t="shared" si="29"/>
        <v>420</v>
      </c>
      <c r="J68" s="6">
        <f t="shared" si="29"/>
        <v>0</v>
      </c>
      <c r="K68" s="6">
        <f t="shared" si="29"/>
        <v>320</v>
      </c>
      <c r="L68" s="6">
        <f t="shared" si="29"/>
        <v>0</v>
      </c>
      <c r="M68" s="6">
        <f t="shared" si="29"/>
        <v>450</v>
      </c>
      <c r="N68" s="6">
        <f t="shared" si="29"/>
        <v>0</v>
      </c>
      <c r="O68" s="6">
        <f t="shared" si="29"/>
        <v>0</v>
      </c>
      <c r="P68" s="6">
        <f t="shared" si="29"/>
        <v>200</v>
      </c>
      <c r="Q68" s="6">
        <f t="shared" si="29"/>
        <v>0</v>
      </c>
      <c r="R68" s="6">
        <f t="shared" si="29"/>
        <v>10</v>
      </c>
      <c r="S68" s="6">
        <f t="shared" si="29"/>
        <v>0</v>
      </c>
      <c r="T68" s="6">
        <f t="shared" si="29"/>
        <v>0</v>
      </c>
      <c r="U68" s="6">
        <f t="shared" si="29"/>
        <v>0</v>
      </c>
      <c r="V68" s="6">
        <f t="shared" si="29"/>
        <v>0</v>
      </c>
      <c r="W68" s="6">
        <f t="shared" si="29"/>
        <v>181960</v>
      </c>
      <c r="X68" s="8">
        <f>SUM(C68:U68)</f>
        <v>4634</v>
      </c>
    </row>
    <row r="69" spans="1:24">
      <c r="A69" s="3">
        <v>43776</v>
      </c>
      <c r="B69" s="4" t="s">
        <v>22</v>
      </c>
      <c r="C69" s="4"/>
      <c r="D69" s="4"/>
      <c r="E69" s="4"/>
      <c r="F69" s="4"/>
      <c r="G69" s="4"/>
      <c r="H69" s="4"/>
      <c r="I69" s="4">
        <v>5</v>
      </c>
      <c r="J69" s="4"/>
      <c r="K69" s="4">
        <v>175</v>
      </c>
      <c r="L69" s="4"/>
      <c r="M69" s="4">
        <v>150</v>
      </c>
      <c r="N69" s="4"/>
      <c r="O69" s="4"/>
      <c r="P69" s="4"/>
      <c r="Q69" s="4"/>
      <c r="R69" s="4"/>
      <c r="S69" s="4"/>
      <c r="T69" s="4"/>
      <c r="U69" s="4"/>
      <c r="V69" s="4"/>
      <c r="W69" s="7">
        <f t="shared" ref="W69:W131" si="30">(C69*40)+(D69*25)+(E69*20)+(F69*40)+(G69*50)+(H69*50)+(I69*25)+(J69*30)+(K69*40)+(L69*30)+(M69*30)+(N69*30)+(O69*30)+(P69*25+(Q69*1000)+(R69*1000)+(S69*950)+(T69*40)+(U69*25)+(V69*50))</f>
        <v>11625</v>
      </c>
      <c r="X69" s="8"/>
    </row>
    <row r="70" spans="1:24">
      <c r="A70" s="3">
        <v>43776</v>
      </c>
      <c r="B70" s="4" t="s">
        <v>24</v>
      </c>
      <c r="C70" s="4"/>
      <c r="D70" s="4"/>
      <c r="E70" s="4"/>
      <c r="F70" s="4"/>
      <c r="G70" s="4"/>
      <c r="H70" s="4"/>
      <c r="I70" s="4">
        <v>600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7">
        <f t="shared" si="30"/>
        <v>15000</v>
      </c>
      <c r="X70" s="8"/>
    </row>
    <row r="71" spans="1:24">
      <c r="A71" s="3">
        <v>43776</v>
      </c>
      <c r="B71" s="4" t="s">
        <v>32</v>
      </c>
      <c r="C71" s="4"/>
      <c r="D71" s="4"/>
      <c r="E71" s="4"/>
      <c r="F71" s="4"/>
      <c r="G71" s="4"/>
      <c r="H71" s="4"/>
      <c r="I71" s="4">
        <v>15</v>
      </c>
      <c r="J71" s="4"/>
      <c r="K71" s="4"/>
      <c r="L71" s="4"/>
      <c r="M71" s="4">
        <v>500</v>
      </c>
      <c r="N71" s="4"/>
      <c r="O71" s="4"/>
      <c r="P71" s="4"/>
      <c r="Q71" s="4"/>
      <c r="R71" s="4">
        <v>10</v>
      </c>
      <c r="S71" s="4"/>
      <c r="T71" s="4"/>
      <c r="U71" s="4"/>
      <c r="V71" s="4"/>
      <c r="W71" s="7">
        <f t="shared" si="30"/>
        <v>25375</v>
      </c>
      <c r="X71" s="8">
        <f>SUM(W69:W71)</f>
        <v>52000</v>
      </c>
    </row>
    <row r="72" spans="1:24">
      <c r="A72" s="3">
        <v>43776</v>
      </c>
      <c r="B72" s="4" t="s">
        <v>33</v>
      </c>
      <c r="C72" s="4">
        <v>400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>
        <v>150</v>
      </c>
      <c r="U72" s="4"/>
      <c r="V72" s="4"/>
      <c r="W72" s="7">
        <f t="shared" si="30"/>
        <v>22000</v>
      </c>
      <c r="X72" s="8"/>
    </row>
    <row r="73" spans="1:24">
      <c r="A73" s="3">
        <v>43776</v>
      </c>
      <c r="B73" s="4" t="s">
        <v>34</v>
      </c>
      <c r="C73" s="4">
        <v>400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>
        <v>100</v>
      </c>
      <c r="U73" s="4"/>
      <c r="V73" s="4"/>
      <c r="W73" s="7">
        <f t="shared" si="30"/>
        <v>20000</v>
      </c>
      <c r="X73" s="8">
        <f>SUM(W72:W73)</f>
        <v>42000</v>
      </c>
    </row>
    <row r="74" spans="1:24">
      <c r="A74" s="3">
        <v>43776</v>
      </c>
      <c r="B74" s="4" t="s">
        <v>35</v>
      </c>
      <c r="C74" s="4"/>
      <c r="D74" s="4"/>
      <c r="E74" s="4"/>
      <c r="F74" s="4">
        <v>322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7">
        <f t="shared" si="30"/>
        <v>12880</v>
      </c>
      <c r="X74" s="8"/>
    </row>
    <row r="75" spans="1:24">
      <c r="A75" s="3">
        <v>43776</v>
      </c>
      <c r="B75" s="4" t="s">
        <v>36</v>
      </c>
      <c r="C75" s="4"/>
      <c r="D75" s="4"/>
      <c r="E75" s="4"/>
      <c r="F75" s="4">
        <v>300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7">
        <f t="shared" si="30"/>
        <v>12000</v>
      </c>
      <c r="X75" s="8"/>
    </row>
    <row r="76" spans="1:24">
      <c r="A76" s="3">
        <v>43776</v>
      </c>
      <c r="B76" s="4" t="s">
        <v>37</v>
      </c>
      <c r="C76" s="4"/>
      <c r="D76" s="4"/>
      <c r="E76" s="4"/>
      <c r="F76" s="4">
        <v>400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7">
        <f t="shared" si="30"/>
        <v>16000</v>
      </c>
      <c r="X76" s="8"/>
    </row>
    <row r="77" spans="1:24">
      <c r="A77" s="3">
        <v>43776</v>
      </c>
      <c r="B77" s="4" t="s">
        <v>38</v>
      </c>
      <c r="C77" s="4"/>
      <c r="D77" s="4"/>
      <c r="E77" s="4"/>
      <c r="F77" s="4">
        <v>350</v>
      </c>
      <c r="G77" s="4"/>
      <c r="H77" s="4">
        <v>100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7">
        <f t="shared" si="30"/>
        <v>19000</v>
      </c>
      <c r="X77" s="8"/>
    </row>
    <row r="78" spans="1:24">
      <c r="A78" s="3">
        <v>43776</v>
      </c>
      <c r="B78" s="4" t="s">
        <v>39</v>
      </c>
      <c r="C78" s="4"/>
      <c r="D78" s="4"/>
      <c r="E78" s="4"/>
      <c r="F78" s="4">
        <v>450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7">
        <f t="shared" si="30"/>
        <v>18000</v>
      </c>
      <c r="X78" s="8">
        <f>SUM(W74:W78)</f>
        <v>77880</v>
      </c>
    </row>
    <row r="79" spans="1:24">
      <c r="A79" s="71" t="s">
        <v>1</v>
      </c>
      <c r="B79" s="71"/>
      <c r="C79" s="6">
        <f t="shared" ref="C79:W79" si="31">SUM(C69:C78)</f>
        <v>800</v>
      </c>
      <c r="D79" s="6">
        <f t="shared" si="31"/>
        <v>0</v>
      </c>
      <c r="E79" s="6">
        <f t="shared" si="31"/>
        <v>0</v>
      </c>
      <c r="F79" s="6">
        <f t="shared" si="31"/>
        <v>1822</v>
      </c>
      <c r="G79" s="6">
        <f t="shared" si="31"/>
        <v>0</v>
      </c>
      <c r="H79" s="6">
        <f t="shared" si="31"/>
        <v>100</v>
      </c>
      <c r="I79" s="6">
        <f t="shared" si="31"/>
        <v>620</v>
      </c>
      <c r="J79" s="6">
        <f t="shared" si="31"/>
        <v>0</v>
      </c>
      <c r="K79" s="6">
        <f t="shared" si="31"/>
        <v>175</v>
      </c>
      <c r="L79" s="6">
        <f t="shared" si="31"/>
        <v>0</v>
      </c>
      <c r="M79" s="6">
        <f t="shared" si="31"/>
        <v>650</v>
      </c>
      <c r="N79" s="6">
        <f t="shared" si="31"/>
        <v>0</v>
      </c>
      <c r="O79" s="6">
        <f t="shared" si="31"/>
        <v>0</v>
      </c>
      <c r="P79" s="6">
        <f t="shared" si="31"/>
        <v>0</v>
      </c>
      <c r="Q79" s="6">
        <f t="shared" si="31"/>
        <v>0</v>
      </c>
      <c r="R79" s="6">
        <f t="shared" si="31"/>
        <v>10</v>
      </c>
      <c r="S79" s="6">
        <f t="shared" si="31"/>
        <v>0</v>
      </c>
      <c r="T79" s="6">
        <f t="shared" si="31"/>
        <v>250</v>
      </c>
      <c r="U79" s="6">
        <f t="shared" si="31"/>
        <v>0</v>
      </c>
      <c r="V79" s="6">
        <f t="shared" si="31"/>
        <v>0</v>
      </c>
      <c r="W79" s="6">
        <f t="shared" si="31"/>
        <v>171880</v>
      </c>
      <c r="X79" s="8"/>
    </row>
    <row r="80" spans="1:24">
      <c r="A80" s="3">
        <v>43777</v>
      </c>
      <c r="B80" s="4" t="s">
        <v>22</v>
      </c>
      <c r="C80" s="4"/>
      <c r="D80" s="4"/>
      <c r="E80" s="4"/>
      <c r="F80" s="4"/>
      <c r="G80" s="4"/>
      <c r="H80" s="4"/>
      <c r="I80" s="4">
        <v>14</v>
      </c>
      <c r="J80" s="4"/>
      <c r="K80" s="4">
        <v>175</v>
      </c>
      <c r="L80" s="4"/>
      <c r="M80" s="4">
        <v>75</v>
      </c>
      <c r="N80" s="4"/>
      <c r="O80" s="4"/>
      <c r="P80" s="4"/>
      <c r="Q80" s="4"/>
      <c r="R80" s="4"/>
      <c r="S80" s="4"/>
      <c r="T80" s="4"/>
      <c r="U80" s="4"/>
      <c r="V80" s="4"/>
      <c r="W80" s="7">
        <f t="shared" si="30"/>
        <v>9600</v>
      </c>
      <c r="X80" s="8"/>
    </row>
    <row r="81" spans="1:24">
      <c r="A81" s="3">
        <v>43777</v>
      </c>
      <c r="B81" s="4" t="s">
        <v>24</v>
      </c>
      <c r="C81" s="4"/>
      <c r="D81" s="4"/>
      <c r="E81" s="4"/>
      <c r="F81" s="4"/>
      <c r="G81" s="4"/>
      <c r="H81" s="4"/>
      <c r="I81" s="4">
        <v>500</v>
      </c>
      <c r="J81" s="4"/>
      <c r="K81" s="4"/>
      <c r="L81" s="4"/>
      <c r="M81" s="4"/>
      <c r="N81" s="4"/>
      <c r="O81" s="4"/>
      <c r="P81" s="4">
        <v>100</v>
      </c>
      <c r="Q81" s="4"/>
      <c r="R81" s="4"/>
      <c r="S81" s="4"/>
      <c r="T81" s="4"/>
      <c r="U81" s="4"/>
      <c r="V81" s="4"/>
      <c r="W81" s="7">
        <f t="shared" si="30"/>
        <v>15000</v>
      </c>
      <c r="X81" s="8"/>
    </row>
    <row r="82" spans="1:24">
      <c r="A82" s="3">
        <v>43777</v>
      </c>
      <c r="B82" s="4" t="s">
        <v>32</v>
      </c>
      <c r="C82" s="4">
        <v>200</v>
      </c>
      <c r="D82" s="4">
        <v>160</v>
      </c>
      <c r="E82" s="4"/>
      <c r="F82" s="4"/>
      <c r="G82" s="4"/>
      <c r="H82" s="4"/>
      <c r="I82" s="4"/>
      <c r="J82" s="4"/>
      <c r="K82" s="4"/>
      <c r="L82" s="4"/>
      <c r="M82" s="4">
        <v>75</v>
      </c>
      <c r="N82" s="4"/>
      <c r="O82" s="4"/>
      <c r="P82" s="4"/>
      <c r="Q82" s="4"/>
      <c r="R82" s="4">
        <v>8</v>
      </c>
      <c r="S82" s="4"/>
      <c r="T82" s="4"/>
      <c r="U82" s="4"/>
      <c r="V82" s="4"/>
      <c r="W82" s="7">
        <f t="shared" si="30"/>
        <v>22250</v>
      </c>
      <c r="X82" s="8">
        <f>SUM(W80:W82)</f>
        <v>46850</v>
      </c>
    </row>
    <row r="83" spans="1:24">
      <c r="A83" s="3">
        <v>43777</v>
      </c>
      <c r="B83" s="4" t="s">
        <v>33</v>
      </c>
      <c r="C83" s="4">
        <v>350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>
        <v>125</v>
      </c>
      <c r="U83" s="4"/>
      <c r="V83" s="4"/>
      <c r="W83" s="7">
        <f t="shared" si="30"/>
        <v>19000</v>
      </c>
      <c r="X83" s="8"/>
    </row>
    <row r="84" spans="1:24">
      <c r="A84" s="3">
        <v>43777</v>
      </c>
      <c r="B84" s="4" t="s">
        <v>34</v>
      </c>
      <c r="C84" s="4">
        <v>350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7">
        <f t="shared" si="30"/>
        <v>14000</v>
      </c>
      <c r="X84" s="8">
        <f>SUM(W83:W84)</f>
        <v>33000</v>
      </c>
    </row>
    <row r="85" spans="1:24">
      <c r="A85" s="3">
        <v>43777</v>
      </c>
      <c r="B85" s="4" t="s">
        <v>35</v>
      </c>
      <c r="C85" s="4">
        <v>500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7">
        <f t="shared" si="30"/>
        <v>20000</v>
      </c>
      <c r="X85" s="8"/>
    </row>
    <row r="86" spans="1:24">
      <c r="A86" s="3">
        <v>43777</v>
      </c>
      <c r="B86" s="4" t="s">
        <v>36</v>
      </c>
      <c r="C86" s="4"/>
      <c r="D86" s="4"/>
      <c r="E86" s="4"/>
      <c r="F86" s="4">
        <v>412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7">
        <f t="shared" si="30"/>
        <v>16480</v>
      </c>
      <c r="X86" s="8"/>
    </row>
    <row r="87" spans="1:24">
      <c r="A87" s="3">
        <v>43777</v>
      </c>
      <c r="B87" s="4" t="s">
        <v>37</v>
      </c>
      <c r="C87" s="4"/>
      <c r="D87" s="4"/>
      <c r="E87" s="4"/>
      <c r="F87" s="4"/>
      <c r="G87" s="4">
        <v>160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7">
        <f t="shared" si="30"/>
        <v>8000</v>
      </c>
      <c r="X87" s="8"/>
    </row>
    <row r="88" spans="1:24">
      <c r="A88" s="3">
        <v>43777</v>
      </c>
      <c r="B88" s="4" t="s">
        <v>38</v>
      </c>
      <c r="C88" s="4"/>
      <c r="D88" s="4"/>
      <c r="E88" s="4"/>
      <c r="F88" s="4">
        <v>300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7">
        <f t="shared" si="30"/>
        <v>12000</v>
      </c>
      <c r="X88" s="8"/>
    </row>
    <row r="89" spans="1:24">
      <c r="A89" s="3">
        <v>43777</v>
      </c>
      <c r="B89" s="4" t="s">
        <v>39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7">
        <f t="shared" si="30"/>
        <v>0</v>
      </c>
      <c r="X89" s="8">
        <f>SUM(W85:W89)</f>
        <v>56480</v>
      </c>
    </row>
    <row r="90" spans="1:24">
      <c r="A90" s="71" t="s">
        <v>1</v>
      </c>
      <c r="B90" s="71"/>
      <c r="C90" s="6">
        <f t="shared" ref="C90:W90" si="32">SUM(C80:C89)</f>
        <v>1400</v>
      </c>
      <c r="D90" s="6">
        <f t="shared" si="32"/>
        <v>160</v>
      </c>
      <c r="E90" s="6">
        <f t="shared" si="32"/>
        <v>0</v>
      </c>
      <c r="F90" s="6">
        <f t="shared" si="32"/>
        <v>712</v>
      </c>
      <c r="G90" s="6">
        <f t="shared" si="32"/>
        <v>160</v>
      </c>
      <c r="H90" s="6">
        <f t="shared" si="32"/>
        <v>0</v>
      </c>
      <c r="I90" s="6">
        <f t="shared" si="32"/>
        <v>514</v>
      </c>
      <c r="J90" s="6">
        <f t="shared" si="32"/>
        <v>0</v>
      </c>
      <c r="K90" s="6">
        <f t="shared" si="32"/>
        <v>175</v>
      </c>
      <c r="L90" s="6">
        <f t="shared" si="32"/>
        <v>0</v>
      </c>
      <c r="M90" s="6">
        <f t="shared" si="32"/>
        <v>150</v>
      </c>
      <c r="N90" s="6">
        <f t="shared" si="32"/>
        <v>0</v>
      </c>
      <c r="O90" s="6">
        <f t="shared" si="32"/>
        <v>0</v>
      </c>
      <c r="P90" s="6">
        <f t="shared" si="32"/>
        <v>100</v>
      </c>
      <c r="Q90" s="6">
        <f t="shared" si="32"/>
        <v>0</v>
      </c>
      <c r="R90" s="6">
        <f t="shared" si="32"/>
        <v>8</v>
      </c>
      <c r="S90" s="6">
        <f t="shared" si="32"/>
        <v>0</v>
      </c>
      <c r="T90" s="6">
        <f t="shared" si="32"/>
        <v>125</v>
      </c>
      <c r="U90" s="6">
        <f t="shared" si="32"/>
        <v>0</v>
      </c>
      <c r="V90" s="6">
        <f t="shared" si="32"/>
        <v>0</v>
      </c>
      <c r="W90" s="6">
        <f t="shared" si="32"/>
        <v>136330</v>
      </c>
      <c r="X90" s="8">
        <f>SUM(C90:U90)</f>
        <v>3504</v>
      </c>
    </row>
    <row r="91" spans="1:24">
      <c r="A91" s="39">
        <v>43778</v>
      </c>
      <c r="B91" s="4" t="s">
        <v>22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7">
        <f t="shared" si="30"/>
        <v>0</v>
      </c>
      <c r="X91" s="8"/>
    </row>
    <row r="92" spans="1:24">
      <c r="A92" s="39">
        <v>43778</v>
      </c>
      <c r="B92" s="4" t="s">
        <v>24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7">
        <f t="shared" si="30"/>
        <v>0</v>
      </c>
      <c r="X92" s="8"/>
    </row>
    <row r="93" spans="1:24">
      <c r="A93" s="39">
        <v>43778</v>
      </c>
      <c r="B93" s="4" t="s">
        <v>32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7">
        <f t="shared" si="30"/>
        <v>0</v>
      </c>
      <c r="X93" s="8">
        <f>SUM(W91:W93)</f>
        <v>0</v>
      </c>
    </row>
    <row r="94" spans="1:24">
      <c r="A94" s="39">
        <v>43778</v>
      </c>
      <c r="B94" s="4" t="s">
        <v>33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7">
        <f t="shared" si="30"/>
        <v>0</v>
      </c>
      <c r="X94" s="8"/>
    </row>
    <row r="95" spans="1:24">
      <c r="A95" s="39">
        <v>43778</v>
      </c>
      <c r="B95" s="4" t="s">
        <v>34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7">
        <f t="shared" si="30"/>
        <v>0</v>
      </c>
      <c r="X95" s="8">
        <f>SUM(W94:W95)</f>
        <v>0</v>
      </c>
    </row>
    <row r="96" spans="1:24">
      <c r="A96" s="39">
        <v>43778</v>
      </c>
      <c r="B96" s="4" t="s">
        <v>35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7">
        <f t="shared" si="30"/>
        <v>0</v>
      </c>
      <c r="X96" s="8"/>
    </row>
    <row r="97" spans="1:24">
      <c r="A97" s="39">
        <v>43778</v>
      </c>
      <c r="B97" s="4" t="s">
        <v>36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7">
        <f t="shared" si="30"/>
        <v>0</v>
      </c>
      <c r="X97" s="8"/>
    </row>
    <row r="98" spans="1:24">
      <c r="A98" s="39">
        <v>43778</v>
      </c>
      <c r="B98" s="4" t="s">
        <v>37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7">
        <f t="shared" si="30"/>
        <v>0</v>
      </c>
      <c r="X98" s="8"/>
    </row>
    <row r="99" spans="1:24">
      <c r="A99" s="39">
        <v>43778</v>
      </c>
      <c r="B99" s="4" t="s">
        <v>38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7">
        <f t="shared" si="30"/>
        <v>0</v>
      </c>
      <c r="X99" s="8"/>
    </row>
    <row r="100" spans="1:24">
      <c r="A100" s="39">
        <v>43778</v>
      </c>
      <c r="B100" s="4" t="s">
        <v>39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7">
        <f t="shared" si="30"/>
        <v>0</v>
      </c>
      <c r="X100" s="8">
        <f>SUM(W96:W100)</f>
        <v>0</v>
      </c>
    </row>
    <row r="101" spans="1:24">
      <c r="A101" s="71" t="s">
        <v>1</v>
      </c>
      <c r="B101" s="71"/>
      <c r="C101" s="6">
        <f t="shared" ref="C101:W101" si="33">SUM(C91:C100)</f>
        <v>0</v>
      </c>
      <c r="D101" s="6">
        <f t="shared" si="33"/>
        <v>0</v>
      </c>
      <c r="E101" s="6">
        <f t="shared" si="33"/>
        <v>0</v>
      </c>
      <c r="F101" s="6">
        <f t="shared" si="33"/>
        <v>0</v>
      </c>
      <c r="G101" s="6">
        <f t="shared" si="33"/>
        <v>0</v>
      </c>
      <c r="H101" s="6">
        <f t="shared" si="33"/>
        <v>0</v>
      </c>
      <c r="I101" s="6">
        <f t="shared" si="33"/>
        <v>0</v>
      </c>
      <c r="J101" s="6">
        <f t="shared" si="33"/>
        <v>0</v>
      </c>
      <c r="K101" s="6">
        <f t="shared" si="33"/>
        <v>0</v>
      </c>
      <c r="L101" s="6">
        <f t="shared" si="33"/>
        <v>0</v>
      </c>
      <c r="M101" s="6">
        <f t="shared" si="33"/>
        <v>0</v>
      </c>
      <c r="N101" s="6">
        <f t="shared" si="33"/>
        <v>0</v>
      </c>
      <c r="O101" s="6">
        <f t="shared" si="33"/>
        <v>0</v>
      </c>
      <c r="P101" s="6">
        <f t="shared" si="33"/>
        <v>0</v>
      </c>
      <c r="Q101" s="6">
        <f t="shared" si="33"/>
        <v>0</v>
      </c>
      <c r="R101" s="6">
        <f t="shared" si="33"/>
        <v>0</v>
      </c>
      <c r="S101" s="6">
        <f t="shared" si="33"/>
        <v>0</v>
      </c>
      <c r="T101" s="6">
        <f t="shared" si="33"/>
        <v>0</v>
      </c>
      <c r="U101" s="6">
        <f t="shared" si="33"/>
        <v>0</v>
      </c>
      <c r="V101" s="6">
        <f t="shared" si="33"/>
        <v>0</v>
      </c>
      <c r="W101" s="6">
        <f t="shared" si="33"/>
        <v>0</v>
      </c>
      <c r="X101" s="8"/>
    </row>
    <row r="102" spans="1:24">
      <c r="A102" s="39">
        <v>43779</v>
      </c>
      <c r="B102" s="4" t="s">
        <v>22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7">
        <f t="shared" si="30"/>
        <v>0</v>
      </c>
      <c r="X102" s="8"/>
    </row>
    <row r="103" spans="1:24">
      <c r="A103" s="39">
        <v>43779</v>
      </c>
      <c r="B103" s="4" t="s">
        <v>24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7">
        <f t="shared" si="30"/>
        <v>0</v>
      </c>
      <c r="X103" s="8"/>
    </row>
    <row r="104" spans="1:24">
      <c r="A104" s="39">
        <v>43779</v>
      </c>
      <c r="B104" s="4" t="s">
        <v>32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7">
        <f t="shared" si="30"/>
        <v>0</v>
      </c>
      <c r="X104" s="8">
        <f>SUM(W102:W104)</f>
        <v>0</v>
      </c>
    </row>
    <row r="105" spans="1:24">
      <c r="A105" s="39">
        <v>43779</v>
      </c>
      <c r="B105" s="4" t="s">
        <v>33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7">
        <f t="shared" si="30"/>
        <v>0</v>
      </c>
      <c r="X105" s="8"/>
    </row>
    <row r="106" spans="1:24">
      <c r="A106" s="39">
        <v>43779</v>
      </c>
      <c r="B106" s="4" t="s">
        <v>34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7">
        <f t="shared" si="30"/>
        <v>0</v>
      </c>
      <c r="X106" s="8">
        <f>SUM(W105:W106)</f>
        <v>0</v>
      </c>
    </row>
    <row r="107" spans="1:24">
      <c r="A107" s="39">
        <v>43779</v>
      </c>
      <c r="B107" s="4" t="s">
        <v>35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7">
        <f t="shared" si="30"/>
        <v>0</v>
      </c>
      <c r="X107" s="8"/>
    </row>
    <row r="108" spans="1:24">
      <c r="A108" s="39">
        <v>43779</v>
      </c>
      <c r="B108" s="4" t="s">
        <v>36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7">
        <f t="shared" si="30"/>
        <v>0</v>
      </c>
      <c r="X108" s="8"/>
    </row>
    <row r="109" spans="1:24">
      <c r="A109" s="39">
        <v>43779</v>
      </c>
      <c r="B109" s="4" t="s">
        <v>37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7">
        <f t="shared" si="30"/>
        <v>0</v>
      </c>
      <c r="X109" s="8"/>
    </row>
    <row r="110" spans="1:24">
      <c r="A110" s="39">
        <v>43779</v>
      </c>
      <c r="B110" s="4" t="s">
        <v>38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7">
        <f t="shared" si="30"/>
        <v>0</v>
      </c>
      <c r="X110" s="8"/>
    </row>
    <row r="111" spans="1:24">
      <c r="A111" s="39">
        <v>43779</v>
      </c>
      <c r="B111" s="4" t="s">
        <v>39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7">
        <f t="shared" si="30"/>
        <v>0</v>
      </c>
      <c r="X111" s="8">
        <f>SUM(W107:W111)</f>
        <v>0</v>
      </c>
    </row>
    <row r="112" spans="1:24">
      <c r="A112" s="71" t="s">
        <v>1</v>
      </c>
      <c r="B112" s="71"/>
      <c r="C112" s="6">
        <f t="shared" ref="C112:W112" si="34">SUM(C102:C111)</f>
        <v>0</v>
      </c>
      <c r="D112" s="6">
        <f t="shared" si="34"/>
        <v>0</v>
      </c>
      <c r="E112" s="6">
        <f t="shared" si="34"/>
        <v>0</v>
      </c>
      <c r="F112" s="6">
        <f t="shared" si="34"/>
        <v>0</v>
      </c>
      <c r="G112" s="6">
        <f t="shared" si="34"/>
        <v>0</v>
      </c>
      <c r="H112" s="6">
        <f t="shared" si="34"/>
        <v>0</v>
      </c>
      <c r="I112" s="6">
        <f t="shared" si="34"/>
        <v>0</v>
      </c>
      <c r="J112" s="6">
        <f t="shared" si="34"/>
        <v>0</v>
      </c>
      <c r="K112" s="6">
        <f t="shared" si="34"/>
        <v>0</v>
      </c>
      <c r="L112" s="6">
        <f t="shared" si="34"/>
        <v>0</v>
      </c>
      <c r="M112" s="6">
        <f t="shared" si="34"/>
        <v>0</v>
      </c>
      <c r="N112" s="6">
        <f t="shared" si="34"/>
        <v>0</v>
      </c>
      <c r="O112" s="6">
        <f t="shared" si="34"/>
        <v>0</v>
      </c>
      <c r="P112" s="6">
        <f t="shared" si="34"/>
        <v>0</v>
      </c>
      <c r="Q112" s="6">
        <f t="shared" si="34"/>
        <v>0</v>
      </c>
      <c r="R112" s="6">
        <f t="shared" si="34"/>
        <v>0</v>
      </c>
      <c r="S112" s="6">
        <f t="shared" si="34"/>
        <v>0</v>
      </c>
      <c r="T112" s="6">
        <f t="shared" si="34"/>
        <v>0</v>
      </c>
      <c r="U112" s="6">
        <f t="shared" si="34"/>
        <v>0</v>
      </c>
      <c r="V112" s="6">
        <f t="shared" si="34"/>
        <v>0</v>
      </c>
      <c r="W112" s="6">
        <f t="shared" si="34"/>
        <v>0</v>
      </c>
      <c r="X112" s="8"/>
    </row>
    <row r="113" spans="1:24">
      <c r="A113" s="3">
        <v>43780</v>
      </c>
      <c r="B113" s="4" t="s">
        <v>22</v>
      </c>
      <c r="C113" s="4">
        <v>122</v>
      </c>
      <c r="D113" s="4"/>
      <c r="E113" s="4"/>
      <c r="F113" s="4"/>
      <c r="G113" s="4"/>
      <c r="H113" s="4"/>
      <c r="I113" s="4">
        <v>20</v>
      </c>
      <c r="J113" s="4"/>
      <c r="K113" s="4">
        <v>184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7">
        <f t="shared" si="30"/>
        <v>12740</v>
      </c>
      <c r="X113" s="8"/>
    </row>
    <row r="114" spans="1:24">
      <c r="A114" s="3">
        <v>43780</v>
      </c>
      <c r="B114" s="4" t="s">
        <v>24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>
        <v>550</v>
      </c>
      <c r="Q114" s="4"/>
      <c r="R114" s="4"/>
      <c r="S114" s="4"/>
      <c r="T114" s="4"/>
      <c r="U114" s="4"/>
      <c r="V114" s="4"/>
      <c r="W114" s="7">
        <f t="shared" si="30"/>
        <v>13750</v>
      </c>
      <c r="X114" s="8"/>
    </row>
    <row r="115" spans="1:24">
      <c r="A115" s="3">
        <v>43780</v>
      </c>
      <c r="B115" s="4" t="s">
        <v>32</v>
      </c>
      <c r="C115" s="4">
        <v>600</v>
      </c>
      <c r="D115" s="4"/>
      <c r="E115" s="4"/>
      <c r="F115" s="4"/>
      <c r="G115" s="4"/>
      <c r="H115" s="4"/>
      <c r="I115" s="4">
        <v>25</v>
      </c>
      <c r="J115" s="4"/>
      <c r="K115" s="4">
        <v>100</v>
      </c>
      <c r="L115" s="4"/>
      <c r="M115" s="4"/>
      <c r="N115" s="4">
        <v>76</v>
      </c>
      <c r="O115" s="4"/>
      <c r="P115" s="4"/>
      <c r="Q115" s="4"/>
      <c r="R115" s="4"/>
      <c r="S115" s="4"/>
      <c r="T115" s="4"/>
      <c r="U115" s="4"/>
      <c r="V115" s="4"/>
      <c r="W115" s="7">
        <f t="shared" si="30"/>
        <v>30905</v>
      </c>
      <c r="X115" s="8">
        <f>SUM(W113:W115)</f>
        <v>57395</v>
      </c>
    </row>
    <row r="116" spans="1:24">
      <c r="A116" s="3">
        <v>43780</v>
      </c>
      <c r="B116" s="4" t="s">
        <v>33</v>
      </c>
      <c r="C116" s="4">
        <v>450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7">
        <f t="shared" si="30"/>
        <v>18000</v>
      </c>
      <c r="X116" s="8"/>
    </row>
    <row r="117" spans="1:24">
      <c r="A117" s="3">
        <v>43780</v>
      </c>
      <c r="B117" s="4" t="s">
        <v>34</v>
      </c>
      <c r="C117" s="4">
        <v>350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7">
        <f t="shared" si="30"/>
        <v>14000</v>
      </c>
      <c r="X117" s="8">
        <f>SUM(W116:W117)</f>
        <v>32000</v>
      </c>
    </row>
    <row r="118" spans="1:24">
      <c r="A118" s="3">
        <v>43780</v>
      </c>
      <c r="B118" s="4" t="s">
        <v>35</v>
      </c>
      <c r="C118" s="4">
        <v>350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7">
        <f t="shared" si="30"/>
        <v>14000</v>
      </c>
      <c r="X118" s="8"/>
    </row>
    <row r="119" spans="1:24">
      <c r="A119" s="3">
        <v>43780</v>
      </c>
      <c r="B119" s="4" t="s">
        <v>36</v>
      </c>
      <c r="C119" s="4">
        <v>200</v>
      </c>
      <c r="D119" s="4"/>
      <c r="E119" s="4"/>
      <c r="F119" s="4">
        <v>200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7">
        <f t="shared" si="30"/>
        <v>16000</v>
      </c>
      <c r="X119" s="8"/>
    </row>
    <row r="120" spans="1:24">
      <c r="A120" s="3">
        <v>43780</v>
      </c>
      <c r="B120" s="4" t="s">
        <v>37</v>
      </c>
      <c r="C120" s="4"/>
      <c r="D120" s="4"/>
      <c r="E120" s="4"/>
      <c r="F120" s="4">
        <v>350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7">
        <f t="shared" si="30"/>
        <v>14000</v>
      </c>
      <c r="X120" s="8"/>
    </row>
    <row r="121" spans="1:24">
      <c r="A121" s="3">
        <v>43780</v>
      </c>
      <c r="B121" s="4" t="s">
        <v>38</v>
      </c>
      <c r="C121" s="4"/>
      <c r="D121" s="4"/>
      <c r="E121" s="4"/>
      <c r="F121" s="4">
        <v>263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7">
        <f t="shared" si="30"/>
        <v>10520</v>
      </c>
      <c r="X121" s="8"/>
    </row>
    <row r="122" spans="1:24">
      <c r="A122" s="3">
        <v>43780</v>
      </c>
      <c r="B122" s="4" t="s">
        <v>39</v>
      </c>
      <c r="C122" s="4"/>
      <c r="D122" s="4"/>
      <c r="E122" s="4"/>
      <c r="F122" s="4">
        <v>300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7">
        <f t="shared" si="30"/>
        <v>12000</v>
      </c>
      <c r="X122" s="8">
        <f>SUM(W118:W122)</f>
        <v>66520</v>
      </c>
    </row>
    <row r="123" spans="1:24">
      <c r="A123" s="71" t="s">
        <v>1</v>
      </c>
      <c r="B123" s="71"/>
      <c r="C123" s="6">
        <f t="shared" ref="C123:W123" si="35">SUM(C113:C122)</f>
        <v>2072</v>
      </c>
      <c r="D123" s="6">
        <f t="shared" si="35"/>
        <v>0</v>
      </c>
      <c r="E123" s="6">
        <f t="shared" si="35"/>
        <v>0</v>
      </c>
      <c r="F123" s="6">
        <f t="shared" si="35"/>
        <v>1113</v>
      </c>
      <c r="G123" s="6">
        <f t="shared" si="35"/>
        <v>0</v>
      </c>
      <c r="H123" s="6">
        <f t="shared" si="35"/>
        <v>0</v>
      </c>
      <c r="I123" s="6">
        <f t="shared" si="35"/>
        <v>45</v>
      </c>
      <c r="J123" s="6">
        <f t="shared" si="35"/>
        <v>0</v>
      </c>
      <c r="K123" s="6">
        <f t="shared" si="35"/>
        <v>284</v>
      </c>
      <c r="L123" s="6">
        <f t="shared" si="35"/>
        <v>0</v>
      </c>
      <c r="M123" s="6">
        <f t="shared" si="35"/>
        <v>0</v>
      </c>
      <c r="N123" s="6">
        <f t="shared" si="35"/>
        <v>76</v>
      </c>
      <c r="O123" s="6">
        <f t="shared" si="35"/>
        <v>0</v>
      </c>
      <c r="P123" s="6">
        <f t="shared" si="35"/>
        <v>550</v>
      </c>
      <c r="Q123" s="6">
        <f t="shared" si="35"/>
        <v>0</v>
      </c>
      <c r="R123" s="6">
        <f t="shared" si="35"/>
        <v>0</v>
      </c>
      <c r="S123" s="6">
        <f t="shared" si="35"/>
        <v>0</v>
      </c>
      <c r="T123" s="6">
        <f t="shared" si="35"/>
        <v>0</v>
      </c>
      <c r="U123" s="6">
        <f t="shared" si="35"/>
        <v>0</v>
      </c>
      <c r="V123" s="6">
        <f t="shared" si="35"/>
        <v>0</v>
      </c>
      <c r="W123" s="6">
        <f t="shared" si="35"/>
        <v>155915</v>
      </c>
      <c r="X123" s="8">
        <f>SUM(C123:U123)</f>
        <v>4140</v>
      </c>
    </row>
    <row r="124" spans="1:24">
      <c r="A124" s="3">
        <v>43781</v>
      </c>
      <c r="B124" s="4" t="s">
        <v>22</v>
      </c>
      <c r="C124" s="4"/>
      <c r="D124" s="4"/>
      <c r="E124" s="4"/>
      <c r="F124" s="4"/>
      <c r="G124" s="4"/>
      <c r="H124" s="4"/>
      <c r="I124" s="4">
        <v>5</v>
      </c>
      <c r="J124" s="4"/>
      <c r="K124" s="4">
        <v>260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7">
        <f t="shared" si="30"/>
        <v>10525</v>
      </c>
      <c r="X124" s="8"/>
    </row>
    <row r="125" spans="1:24">
      <c r="A125" s="3">
        <v>43781</v>
      </c>
      <c r="B125" s="4" t="s">
        <v>24</v>
      </c>
      <c r="C125" s="4"/>
      <c r="D125" s="4"/>
      <c r="E125" s="4"/>
      <c r="F125" s="4"/>
      <c r="G125" s="4"/>
      <c r="H125" s="4"/>
      <c r="I125" s="4">
        <v>350</v>
      </c>
      <c r="J125" s="4"/>
      <c r="K125" s="4"/>
      <c r="L125" s="4"/>
      <c r="M125" s="4"/>
      <c r="N125" s="4"/>
      <c r="O125" s="4"/>
      <c r="P125" s="4">
        <v>200</v>
      </c>
      <c r="Q125" s="4"/>
      <c r="R125" s="4"/>
      <c r="S125" s="4"/>
      <c r="T125" s="4"/>
      <c r="U125" s="4"/>
      <c r="V125" s="4"/>
      <c r="W125" s="7">
        <f t="shared" si="30"/>
        <v>13750</v>
      </c>
      <c r="X125" s="8"/>
    </row>
    <row r="126" spans="1:24">
      <c r="A126" s="3">
        <v>43781</v>
      </c>
      <c r="B126" s="4" t="s">
        <v>32</v>
      </c>
      <c r="C126" s="4"/>
      <c r="D126" s="4"/>
      <c r="E126" s="4"/>
      <c r="F126" s="4"/>
      <c r="G126" s="4"/>
      <c r="H126" s="4"/>
      <c r="I126" s="4">
        <v>20</v>
      </c>
      <c r="J126" s="4"/>
      <c r="K126" s="4"/>
      <c r="L126" s="4"/>
      <c r="M126" s="4">
        <v>350</v>
      </c>
      <c r="N126" s="4">
        <v>524</v>
      </c>
      <c r="O126" s="4"/>
      <c r="P126" s="4"/>
      <c r="Q126" s="4">
        <v>20</v>
      </c>
      <c r="R126" s="4"/>
      <c r="S126" s="4"/>
      <c r="T126" s="4"/>
      <c r="U126" s="4"/>
      <c r="V126" s="4"/>
      <c r="W126" s="7">
        <f t="shared" si="30"/>
        <v>46720</v>
      </c>
      <c r="X126" s="8">
        <f>SUM(W124:W126)</f>
        <v>70995</v>
      </c>
    </row>
    <row r="127" spans="1:24">
      <c r="A127" s="3">
        <v>43781</v>
      </c>
      <c r="B127" s="4" t="s">
        <v>33</v>
      </c>
      <c r="C127" s="4">
        <v>500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7">
        <f t="shared" si="30"/>
        <v>20000</v>
      </c>
      <c r="X127" s="8"/>
    </row>
    <row r="128" spans="1:24">
      <c r="A128" s="3">
        <v>43781</v>
      </c>
      <c r="B128" s="4" t="s">
        <v>34</v>
      </c>
      <c r="C128" s="4">
        <v>450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7">
        <f t="shared" si="30"/>
        <v>18000</v>
      </c>
      <c r="X128" s="8">
        <f>SUM(W127:W128)</f>
        <v>38000</v>
      </c>
    </row>
    <row r="129" spans="1:24">
      <c r="A129" s="3">
        <v>43781</v>
      </c>
      <c r="B129" s="4" t="s">
        <v>35</v>
      </c>
      <c r="C129" s="4"/>
      <c r="D129" s="4"/>
      <c r="E129" s="4"/>
      <c r="F129" s="4">
        <v>420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7">
        <f t="shared" si="30"/>
        <v>16800</v>
      </c>
      <c r="X129" s="8"/>
    </row>
    <row r="130" spans="1:24">
      <c r="A130" s="3">
        <v>43781</v>
      </c>
      <c r="B130" s="4" t="s">
        <v>36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>
        <v>33</v>
      </c>
      <c r="T130" s="4"/>
      <c r="U130" s="4"/>
      <c r="V130" s="4"/>
      <c r="W130" s="7">
        <f t="shared" si="30"/>
        <v>31350</v>
      </c>
      <c r="X130" s="8"/>
    </row>
    <row r="131" spans="1:24">
      <c r="A131" s="3">
        <v>43781</v>
      </c>
      <c r="B131" s="4" t="s">
        <v>37</v>
      </c>
      <c r="C131" s="4"/>
      <c r="D131" s="4"/>
      <c r="E131" s="4"/>
      <c r="F131" s="4">
        <v>300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7">
        <f t="shared" si="30"/>
        <v>12000</v>
      </c>
      <c r="X131" s="8"/>
    </row>
    <row r="132" spans="1:24">
      <c r="A132" s="3">
        <v>43781</v>
      </c>
      <c r="B132" s="4" t="s">
        <v>38</v>
      </c>
      <c r="C132" s="4"/>
      <c r="D132" s="4"/>
      <c r="E132" s="4"/>
      <c r="F132" s="4">
        <v>280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7">
        <f t="shared" ref="W132:W195" si="36">(C132*40)+(D132*25)+(E132*20)+(F132*40)+(G132*50)+(H132*50)+(I132*25)+(J132*30)+(K132*40)+(L132*30)+(M132*30)+(N132*30)+(O132*30)+(P132*25+(Q132*1000)+(R132*1000)+(S132*950)+(T132*40)+(U132*25)+(V132*50))</f>
        <v>11200</v>
      </c>
      <c r="X132" s="8"/>
    </row>
    <row r="133" spans="1:24">
      <c r="A133" s="3">
        <v>43781</v>
      </c>
      <c r="B133" s="4" t="s">
        <v>39</v>
      </c>
      <c r="C133" s="4"/>
      <c r="D133" s="4"/>
      <c r="E133" s="4"/>
      <c r="F133" s="4">
        <v>306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7">
        <f t="shared" si="36"/>
        <v>12240</v>
      </c>
      <c r="X133" s="8">
        <f>SUM(W129:W133)</f>
        <v>83590</v>
      </c>
    </row>
    <row r="134" spans="1:24">
      <c r="A134" s="71" t="s">
        <v>1</v>
      </c>
      <c r="B134" s="71"/>
      <c r="C134" s="6">
        <f t="shared" ref="C134:W134" si="37">SUM(C124:C133)</f>
        <v>950</v>
      </c>
      <c r="D134" s="6">
        <f t="shared" si="37"/>
        <v>0</v>
      </c>
      <c r="E134" s="6">
        <f t="shared" si="37"/>
        <v>0</v>
      </c>
      <c r="F134" s="6">
        <f t="shared" si="37"/>
        <v>1306</v>
      </c>
      <c r="G134" s="6">
        <f t="shared" si="37"/>
        <v>0</v>
      </c>
      <c r="H134" s="6">
        <f t="shared" si="37"/>
        <v>0</v>
      </c>
      <c r="I134" s="6">
        <f t="shared" si="37"/>
        <v>375</v>
      </c>
      <c r="J134" s="6">
        <f t="shared" si="37"/>
        <v>0</v>
      </c>
      <c r="K134" s="6">
        <f t="shared" si="37"/>
        <v>260</v>
      </c>
      <c r="L134" s="6">
        <f t="shared" si="37"/>
        <v>0</v>
      </c>
      <c r="M134" s="6">
        <f t="shared" si="37"/>
        <v>350</v>
      </c>
      <c r="N134" s="6">
        <f t="shared" si="37"/>
        <v>524</v>
      </c>
      <c r="O134" s="6">
        <f t="shared" si="37"/>
        <v>0</v>
      </c>
      <c r="P134" s="6">
        <f t="shared" si="37"/>
        <v>200</v>
      </c>
      <c r="Q134" s="6">
        <f t="shared" si="37"/>
        <v>20</v>
      </c>
      <c r="R134" s="6">
        <f t="shared" si="37"/>
        <v>0</v>
      </c>
      <c r="S134" s="6">
        <f t="shared" si="37"/>
        <v>33</v>
      </c>
      <c r="T134" s="6">
        <f t="shared" si="37"/>
        <v>0</v>
      </c>
      <c r="U134" s="6">
        <f t="shared" si="37"/>
        <v>0</v>
      </c>
      <c r="V134" s="6">
        <f t="shared" si="37"/>
        <v>0</v>
      </c>
      <c r="W134" s="6">
        <f t="shared" si="37"/>
        <v>192585</v>
      </c>
      <c r="X134" s="8"/>
    </row>
    <row r="135" spans="1:24">
      <c r="A135" s="3">
        <v>43782</v>
      </c>
      <c r="B135" s="4" t="s">
        <v>22</v>
      </c>
      <c r="C135" s="4"/>
      <c r="D135" s="4"/>
      <c r="E135" s="4"/>
      <c r="F135" s="4"/>
      <c r="G135" s="4"/>
      <c r="H135" s="4"/>
      <c r="I135" s="4">
        <v>5</v>
      </c>
      <c r="J135" s="4"/>
      <c r="K135" s="4">
        <v>200</v>
      </c>
      <c r="L135" s="4"/>
      <c r="M135" s="4"/>
      <c r="N135" s="4"/>
      <c r="O135" s="4">
        <v>100</v>
      </c>
      <c r="P135" s="4"/>
      <c r="Q135" s="4"/>
      <c r="R135" s="4"/>
      <c r="S135" s="4"/>
      <c r="T135" s="4"/>
      <c r="U135" s="4"/>
      <c r="V135" s="4"/>
      <c r="W135" s="7">
        <f t="shared" si="36"/>
        <v>11125</v>
      </c>
      <c r="X135" s="8"/>
    </row>
    <row r="136" spans="1:24">
      <c r="A136" s="3">
        <v>43782</v>
      </c>
      <c r="B136" s="4" t="s">
        <v>24</v>
      </c>
      <c r="C136" s="4"/>
      <c r="D136" s="4"/>
      <c r="E136" s="4"/>
      <c r="F136" s="4"/>
      <c r="G136" s="4"/>
      <c r="H136" s="4"/>
      <c r="I136" s="4">
        <v>500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7">
        <f t="shared" si="36"/>
        <v>12500</v>
      </c>
      <c r="X136" s="8"/>
    </row>
    <row r="137" spans="1:24">
      <c r="A137" s="3">
        <v>43782</v>
      </c>
      <c r="B137" s="4" t="s">
        <v>32</v>
      </c>
      <c r="C137" s="4">
        <v>300</v>
      </c>
      <c r="D137" s="4"/>
      <c r="E137" s="4"/>
      <c r="F137" s="4"/>
      <c r="G137" s="4"/>
      <c r="H137" s="4"/>
      <c r="I137" s="4">
        <v>15</v>
      </c>
      <c r="J137" s="4"/>
      <c r="K137" s="4"/>
      <c r="L137" s="4"/>
      <c r="M137" s="4">
        <v>500</v>
      </c>
      <c r="N137" s="4"/>
      <c r="O137" s="4"/>
      <c r="P137" s="4"/>
      <c r="Q137" s="4"/>
      <c r="R137" s="4"/>
      <c r="S137" s="4"/>
      <c r="T137" s="4"/>
      <c r="U137" s="4"/>
      <c r="V137" s="4"/>
      <c r="W137" s="7">
        <f t="shared" si="36"/>
        <v>27375</v>
      </c>
      <c r="X137" s="8">
        <f>SUM(W135:W137)</f>
        <v>51000</v>
      </c>
    </row>
    <row r="138" spans="1:24">
      <c r="A138" s="3">
        <v>43782</v>
      </c>
      <c r="B138" s="4" t="s">
        <v>33</v>
      </c>
      <c r="C138" s="4">
        <v>550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7">
        <f t="shared" si="36"/>
        <v>22000</v>
      </c>
      <c r="X138" s="8"/>
    </row>
    <row r="139" spans="1:24">
      <c r="A139" s="3">
        <v>43782</v>
      </c>
      <c r="B139" s="4" t="s">
        <v>34</v>
      </c>
      <c r="C139" s="4">
        <v>500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7">
        <f t="shared" si="36"/>
        <v>20000</v>
      </c>
      <c r="X139" s="8">
        <f>SUM(W138:W139)</f>
        <v>42000</v>
      </c>
    </row>
    <row r="140" spans="1:24">
      <c r="A140" s="3">
        <v>43782</v>
      </c>
      <c r="B140" s="4" t="s">
        <v>35</v>
      </c>
      <c r="C140" s="4">
        <v>300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7">
        <f t="shared" si="36"/>
        <v>12000</v>
      </c>
      <c r="X140" s="8"/>
    </row>
    <row r="141" spans="1:24">
      <c r="A141" s="3">
        <v>43782</v>
      </c>
      <c r="B141" s="4" t="s">
        <v>36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>
        <v>19</v>
      </c>
      <c r="T141" s="4"/>
      <c r="U141" s="4"/>
      <c r="V141" s="4"/>
      <c r="W141" s="7">
        <f t="shared" si="36"/>
        <v>18050</v>
      </c>
      <c r="X141" s="8"/>
    </row>
    <row r="142" spans="1:24">
      <c r="A142" s="3">
        <v>43782</v>
      </c>
      <c r="B142" s="4" t="s">
        <v>37</v>
      </c>
      <c r="C142" s="4"/>
      <c r="D142" s="4"/>
      <c r="E142" s="4"/>
      <c r="F142" s="4">
        <v>350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7">
        <f t="shared" si="36"/>
        <v>14000</v>
      </c>
      <c r="X142" s="8"/>
    </row>
    <row r="143" spans="1:24">
      <c r="A143" s="3">
        <v>43782</v>
      </c>
      <c r="B143" s="4" t="s">
        <v>38</v>
      </c>
      <c r="C143" s="4"/>
      <c r="D143" s="4"/>
      <c r="E143" s="4"/>
      <c r="F143" s="4">
        <v>350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7">
        <f t="shared" si="36"/>
        <v>14000</v>
      </c>
      <c r="X143" s="8"/>
    </row>
    <row r="144" spans="1:24">
      <c r="A144" s="3">
        <v>43782</v>
      </c>
      <c r="B144" s="4" t="s">
        <v>39</v>
      </c>
      <c r="C144" s="4"/>
      <c r="D144" s="4"/>
      <c r="E144" s="4"/>
      <c r="F144" s="4">
        <v>283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7">
        <f t="shared" si="36"/>
        <v>11320</v>
      </c>
      <c r="X144" s="8">
        <f>SUM(W140:W144)</f>
        <v>69370</v>
      </c>
    </row>
    <row r="145" spans="1:24">
      <c r="A145" s="71" t="s">
        <v>1</v>
      </c>
      <c r="B145" s="71"/>
      <c r="C145" s="6">
        <f t="shared" ref="C145:W145" si="38">SUM(C135:C144)</f>
        <v>1650</v>
      </c>
      <c r="D145" s="6">
        <f t="shared" si="38"/>
        <v>0</v>
      </c>
      <c r="E145" s="6">
        <f t="shared" si="38"/>
        <v>0</v>
      </c>
      <c r="F145" s="6">
        <f t="shared" si="38"/>
        <v>983</v>
      </c>
      <c r="G145" s="6">
        <f t="shared" si="38"/>
        <v>0</v>
      </c>
      <c r="H145" s="6">
        <f t="shared" si="38"/>
        <v>0</v>
      </c>
      <c r="I145" s="6">
        <f t="shared" si="38"/>
        <v>520</v>
      </c>
      <c r="J145" s="6">
        <f t="shared" si="38"/>
        <v>0</v>
      </c>
      <c r="K145" s="6">
        <f t="shared" si="38"/>
        <v>200</v>
      </c>
      <c r="L145" s="6">
        <f t="shared" si="38"/>
        <v>0</v>
      </c>
      <c r="M145" s="6">
        <f t="shared" si="38"/>
        <v>500</v>
      </c>
      <c r="N145" s="6">
        <f t="shared" si="38"/>
        <v>0</v>
      </c>
      <c r="O145" s="6">
        <f t="shared" si="38"/>
        <v>100</v>
      </c>
      <c r="P145" s="6">
        <f t="shared" si="38"/>
        <v>0</v>
      </c>
      <c r="Q145" s="6">
        <f t="shared" si="38"/>
        <v>0</v>
      </c>
      <c r="R145" s="6">
        <f t="shared" si="38"/>
        <v>0</v>
      </c>
      <c r="S145" s="6">
        <f t="shared" si="38"/>
        <v>19</v>
      </c>
      <c r="T145" s="6">
        <f t="shared" si="38"/>
        <v>0</v>
      </c>
      <c r="U145" s="6">
        <f t="shared" si="38"/>
        <v>0</v>
      </c>
      <c r="V145" s="6">
        <f t="shared" si="38"/>
        <v>0</v>
      </c>
      <c r="W145" s="6">
        <f t="shared" si="38"/>
        <v>162370</v>
      </c>
      <c r="X145" s="8">
        <f>SUM(C145:U145)</f>
        <v>3972</v>
      </c>
    </row>
    <row r="146" spans="1:24">
      <c r="A146" s="3">
        <v>43783</v>
      </c>
      <c r="B146" s="4" t="s">
        <v>22</v>
      </c>
      <c r="C146" s="4"/>
      <c r="D146" s="4"/>
      <c r="E146" s="4"/>
      <c r="F146" s="4"/>
      <c r="G146" s="4"/>
      <c r="H146" s="4"/>
      <c r="I146" s="4">
        <v>10</v>
      </c>
      <c r="J146" s="4"/>
      <c r="K146" s="4">
        <v>100</v>
      </c>
      <c r="L146" s="4"/>
      <c r="M146" s="4"/>
      <c r="N146" s="4">
        <v>234</v>
      </c>
      <c r="O146" s="4"/>
      <c r="P146" s="4"/>
      <c r="Q146" s="4"/>
      <c r="R146" s="4"/>
      <c r="S146" s="4"/>
      <c r="T146" s="4"/>
      <c r="U146" s="4"/>
      <c r="V146" s="4"/>
      <c r="W146" s="7">
        <f t="shared" si="36"/>
        <v>11270</v>
      </c>
      <c r="X146" s="8"/>
    </row>
    <row r="147" spans="1:24">
      <c r="A147" s="3">
        <v>43783</v>
      </c>
      <c r="B147" s="4" t="s">
        <v>24</v>
      </c>
      <c r="C147" s="4"/>
      <c r="D147" s="4"/>
      <c r="E147" s="4"/>
      <c r="F147" s="4"/>
      <c r="G147" s="4"/>
      <c r="H147" s="4"/>
      <c r="I147" s="4">
        <v>500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7">
        <f t="shared" si="36"/>
        <v>12500</v>
      </c>
      <c r="X147" s="8"/>
    </row>
    <row r="148" spans="1:24">
      <c r="A148" s="3">
        <v>43783</v>
      </c>
      <c r="B148" s="4" t="s">
        <v>32</v>
      </c>
      <c r="C148" s="4">
        <v>103</v>
      </c>
      <c r="D148" s="4"/>
      <c r="E148" s="4"/>
      <c r="F148" s="4"/>
      <c r="G148" s="4"/>
      <c r="H148" s="4"/>
      <c r="I148" s="4">
        <v>15</v>
      </c>
      <c r="J148" s="4"/>
      <c r="K148" s="4">
        <v>100</v>
      </c>
      <c r="L148" s="4"/>
      <c r="M148" s="4">
        <v>315</v>
      </c>
      <c r="N148" s="4"/>
      <c r="O148" s="4"/>
      <c r="P148" s="4"/>
      <c r="Q148" s="4"/>
      <c r="R148" s="4"/>
      <c r="S148" s="4"/>
      <c r="T148" s="4"/>
      <c r="U148" s="4"/>
      <c r="V148" s="4"/>
      <c r="W148" s="7">
        <f t="shared" si="36"/>
        <v>17945</v>
      </c>
      <c r="X148" s="8">
        <f>SUM(W146:W148)</f>
        <v>41715</v>
      </c>
    </row>
    <row r="149" spans="1:24">
      <c r="A149" s="3">
        <v>43783</v>
      </c>
      <c r="B149" s="4" t="s">
        <v>33</v>
      </c>
      <c r="C149" s="4">
        <v>500</v>
      </c>
      <c r="D149" s="4">
        <v>100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7">
        <f t="shared" si="36"/>
        <v>22500</v>
      </c>
      <c r="X149" s="8"/>
    </row>
    <row r="150" spans="1:24">
      <c r="A150" s="3">
        <v>43783</v>
      </c>
      <c r="B150" s="4" t="s">
        <v>34</v>
      </c>
      <c r="C150" s="4">
        <v>400</v>
      </c>
      <c r="D150" s="4">
        <v>60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7">
        <f t="shared" si="36"/>
        <v>17500</v>
      </c>
      <c r="X150" s="8">
        <f>SUM(W149:W150)</f>
        <v>40000</v>
      </c>
    </row>
    <row r="151" spans="1:24">
      <c r="A151" s="3">
        <v>43783</v>
      </c>
      <c r="B151" s="4" t="s">
        <v>35</v>
      </c>
      <c r="C151" s="4">
        <v>350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7">
        <f t="shared" si="36"/>
        <v>14000</v>
      </c>
      <c r="X151" s="8"/>
    </row>
    <row r="152" spans="1:24">
      <c r="A152" s="3">
        <v>43783</v>
      </c>
      <c r="B152" s="4" t="s">
        <v>36</v>
      </c>
      <c r="C152" s="4">
        <v>400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>
        <v>10</v>
      </c>
      <c r="W152" s="7">
        <f t="shared" si="36"/>
        <v>16500</v>
      </c>
      <c r="X152" s="8"/>
    </row>
    <row r="153" spans="1:24">
      <c r="A153" s="3">
        <v>43783</v>
      </c>
      <c r="B153" s="4" t="s">
        <v>37</v>
      </c>
      <c r="C153" s="4">
        <v>250</v>
      </c>
      <c r="D153" s="4"/>
      <c r="E153" s="4"/>
      <c r="F153" s="4">
        <v>200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7">
        <f t="shared" si="36"/>
        <v>18000</v>
      </c>
      <c r="X153" s="8"/>
    </row>
    <row r="154" spans="1:24">
      <c r="A154" s="3">
        <v>43783</v>
      </c>
      <c r="B154" s="4" t="s">
        <v>38</v>
      </c>
      <c r="C154" s="4"/>
      <c r="D154" s="4"/>
      <c r="E154" s="4"/>
      <c r="F154" s="4">
        <v>306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7">
        <f t="shared" si="36"/>
        <v>12240</v>
      </c>
      <c r="X154" s="8"/>
    </row>
    <row r="155" spans="1:24">
      <c r="A155" s="3">
        <v>43783</v>
      </c>
      <c r="B155" s="4" t="s">
        <v>39</v>
      </c>
      <c r="C155" s="4"/>
      <c r="D155" s="4"/>
      <c r="E155" s="4"/>
      <c r="F155" s="4">
        <v>300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7">
        <f t="shared" si="36"/>
        <v>12000</v>
      </c>
      <c r="X155" s="8">
        <f>SUM(W151:W155)</f>
        <v>72740</v>
      </c>
    </row>
    <row r="156" spans="1:24">
      <c r="A156" s="71" t="s">
        <v>1</v>
      </c>
      <c r="B156" s="71"/>
      <c r="C156" s="6">
        <f t="shared" ref="C156:W156" si="39">SUM(C146:C155)</f>
        <v>2003</v>
      </c>
      <c r="D156" s="6">
        <f t="shared" si="39"/>
        <v>160</v>
      </c>
      <c r="E156" s="6">
        <f t="shared" si="39"/>
        <v>0</v>
      </c>
      <c r="F156" s="6">
        <f t="shared" si="39"/>
        <v>806</v>
      </c>
      <c r="G156" s="6">
        <f t="shared" si="39"/>
        <v>0</v>
      </c>
      <c r="H156" s="6">
        <f t="shared" si="39"/>
        <v>0</v>
      </c>
      <c r="I156" s="6">
        <f t="shared" si="39"/>
        <v>525</v>
      </c>
      <c r="J156" s="6">
        <f t="shared" si="39"/>
        <v>0</v>
      </c>
      <c r="K156" s="6">
        <f t="shared" si="39"/>
        <v>200</v>
      </c>
      <c r="L156" s="6">
        <f t="shared" si="39"/>
        <v>0</v>
      </c>
      <c r="M156" s="6">
        <f t="shared" si="39"/>
        <v>315</v>
      </c>
      <c r="N156" s="6">
        <f t="shared" si="39"/>
        <v>234</v>
      </c>
      <c r="O156" s="6">
        <f t="shared" si="39"/>
        <v>0</v>
      </c>
      <c r="P156" s="6">
        <f t="shared" si="39"/>
        <v>0</v>
      </c>
      <c r="Q156" s="6">
        <f t="shared" si="39"/>
        <v>0</v>
      </c>
      <c r="R156" s="6">
        <f t="shared" si="39"/>
        <v>0</v>
      </c>
      <c r="S156" s="6">
        <f t="shared" si="39"/>
        <v>0</v>
      </c>
      <c r="T156" s="6">
        <f t="shared" si="39"/>
        <v>0</v>
      </c>
      <c r="U156" s="6">
        <f t="shared" si="39"/>
        <v>0</v>
      </c>
      <c r="V156" s="6">
        <f t="shared" si="39"/>
        <v>10</v>
      </c>
      <c r="W156" s="6">
        <f t="shared" si="39"/>
        <v>154455</v>
      </c>
      <c r="X156" s="8"/>
    </row>
    <row r="157" spans="1:24">
      <c r="A157" s="3">
        <v>43784</v>
      </c>
      <c r="B157" s="4" t="s">
        <v>22</v>
      </c>
      <c r="C157" s="4"/>
      <c r="D157" s="4"/>
      <c r="E157" s="4"/>
      <c r="F157" s="4"/>
      <c r="G157" s="4"/>
      <c r="H157" s="4"/>
      <c r="I157" s="4">
        <v>3</v>
      </c>
      <c r="J157" s="4"/>
      <c r="K157" s="4">
        <v>250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7">
        <f t="shared" si="36"/>
        <v>10075</v>
      </c>
      <c r="X157" s="8"/>
    </row>
    <row r="158" spans="1:24">
      <c r="A158" s="3">
        <v>43784</v>
      </c>
      <c r="B158" s="4" t="s">
        <v>24</v>
      </c>
      <c r="C158" s="4"/>
      <c r="D158" s="4"/>
      <c r="E158" s="4"/>
      <c r="F158" s="4"/>
      <c r="G158" s="4"/>
      <c r="H158" s="4"/>
      <c r="I158" s="4">
        <v>350</v>
      </c>
      <c r="J158" s="4"/>
      <c r="K158" s="4"/>
      <c r="L158" s="4"/>
      <c r="M158" s="4"/>
      <c r="N158" s="4"/>
      <c r="O158" s="4"/>
      <c r="P158" s="4">
        <v>300</v>
      </c>
      <c r="Q158" s="4"/>
      <c r="R158" s="4"/>
      <c r="S158" s="4"/>
      <c r="T158" s="4"/>
      <c r="U158" s="4"/>
      <c r="V158" s="4"/>
      <c r="W158" s="7">
        <f t="shared" si="36"/>
        <v>16250</v>
      </c>
      <c r="X158" s="8"/>
    </row>
    <row r="159" spans="1:24">
      <c r="A159" s="3">
        <v>43784</v>
      </c>
      <c r="B159" s="4" t="s">
        <v>32</v>
      </c>
      <c r="C159" s="4">
        <v>615</v>
      </c>
      <c r="D159" s="4"/>
      <c r="E159" s="4"/>
      <c r="F159" s="4"/>
      <c r="G159" s="4"/>
      <c r="H159" s="4"/>
      <c r="I159" s="4">
        <v>3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7">
        <f t="shared" si="36"/>
        <v>24675</v>
      </c>
      <c r="X159" s="8">
        <f>SUM(W157:W159)</f>
        <v>51000</v>
      </c>
    </row>
    <row r="160" spans="1:24">
      <c r="A160" s="3">
        <v>43784</v>
      </c>
      <c r="B160" s="4" t="s">
        <v>33</v>
      </c>
      <c r="C160" s="4">
        <v>450</v>
      </c>
      <c r="D160" s="4">
        <v>170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7">
        <f t="shared" si="36"/>
        <v>22250</v>
      </c>
      <c r="X160" s="8"/>
    </row>
    <row r="161" spans="1:24">
      <c r="A161" s="3">
        <v>43784</v>
      </c>
      <c r="B161" s="4" t="s">
        <v>34</v>
      </c>
      <c r="C161" s="4">
        <v>300</v>
      </c>
      <c r="D161" s="4">
        <v>182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7">
        <f t="shared" si="36"/>
        <v>16550</v>
      </c>
      <c r="X161" s="8">
        <f>SUM(W160:W161)</f>
        <v>38800</v>
      </c>
    </row>
    <row r="162" spans="1:24">
      <c r="A162" s="3">
        <v>43784</v>
      </c>
      <c r="B162" s="4" t="s">
        <v>35</v>
      </c>
      <c r="C162" s="4">
        <v>300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7">
        <f t="shared" si="36"/>
        <v>12000</v>
      </c>
      <c r="X162" s="8"/>
    </row>
    <row r="163" spans="1:24">
      <c r="A163" s="3">
        <v>43784</v>
      </c>
      <c r="B163" s="4" t="s">
        <v>36</v>
      </c>
      <c r="C163" s="4"/>
      <c r="D163" s="4"/>
      <c r="E163" s="4"/>
      <c r="F163" s="4">
        <v>351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7">
        <f t="shared" si="36"/>
        <v>14040</v>
      </c>
      <c r="X163" s="8"/>
    </row>
    <row r="164" spans="1:24">
      <c r="A164" s="3">
        <v>43784</v>
      </c>
      <c r="B164" s="4" t="s">
        <v>37</v>
      </c>
      <c r="C164" s="4"/>
      <c r="D164" s="4"/>
      <c r="E164" s="4"/>
      <c r="F164" s="4">
        <v>400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7">
        <f t="shared" si="36"/>
        <v>16000</v>
      </c>
      <c r="X164" s="8"/>
    </row>
    <row r="165" spans="1:24">
      <c r="A165" s="3">
        <v>43784</v>
      </c>
      <c r="B165" s="4" t="s">
        <v>38</v>
      </c>
      <c r="C165" s="4"/>
      <c r="D165" s="4"/>
      <c r="E165" s="4"/>
      <c r="F165" s="4">
        <v>420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7">
        <f t="shared" si="36"/>
        <v>16800</v>
      </c>
      <c r="X165" s="8"/>
    </row>
    <row r="166" spans="1:24">
      <c r="A166" s="3">
        <v>43784</v>
      </c>
      <c r="B166" s="4" t="s">
        <v>39</v>
      </c>
      <c r="C166" s="4"/>
      <c r="D166" s="4"/>
      <c r="E166" s="4"/>
      <c r="F166" s="4">
        <v>480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7">
        <f t="shared" si="36"/>
        <v>19200</v>
      </c>
      <c r="X166" s="8">
        <f>SUM(W162:W166)</f>
        <v>78040</v>
      </c>
    </row>
    <row r="167" spans="1:24">
      <c r="A167" s="71" t="s">
        <v>1</v>
      </c>
      <c r="B167" s="71"/>
      <c r="C167" s="6">
        <f t="shared" ref="C167:W167" si="40">SUM(C157:C166)</f>
        <v>1665</v>
      </c>
      <c r="D167" s="6">
        <f t="shared" si="40"/>
        <v>352</v>
      </c>
      <c r="E167" s="6">
        <f t="shared" si="40"/>
        <v>0</v>
      </c>
      <c r="F167" s="6">
        <f t="shared" si="40"/>
        <v>1651</v>
      </c>
      <c r="G167" s="6">
        <f t="shared" si="40"/>
        <v>0</v>
      </c>
      <c r="H167" s="6">
        <f t="shared" si="40"/>
        <v>0</v>
      </c>
      <c r="I167" s="6">
        <f t="shared" si="40"/>
        <v>356</v>
      </c>
      <c r="J167" s="6">
        <f t="shared" si="40"/>
        <v>0</v>
      </c>
      <c r="K167" s="6">
        <f t="shared" si="40"/>
        <v>250</v>
      </c>
      <c r="L167" s="6">
        <f t="shared" si="40"/>
        <v>0</v>
      </c>
      <c r="M167" s="6">
        <f t="shared" si="40"/>
        <v>0</v>
      </c>
      <c r="N167" s="6">
        <f t="shared" si="40"/>
        <v>0</v>
      </c>
      <c r="O167" s="6">
        <f t="shared" si="40"/>
        <v>0</v>
      </c>
      <c r="P167" s="6">
        <f t="shared" si="40"/>
        <v>300</v>
      </c>
      <c r="Q167" s="6">
        <f t="shared" si="40"/>
        <v>0</v>
      </c>
      <c r="R167" s="6">
        <f t="shared" si="40"/>
        <v>0</v>
      </c>
      <c r="S167" s="6">
        <f t="shared" si="40"/>
        <v>0</v>
      </c>
      <c r="T167" s="6">
        <f t="shared" si="40"/>
        <v>0</v>
      </c>
      <c r="U167" s="6">
        <f t="shared" si="40"/>
        <v>0</v>
      </c>
      <c r="V167" s="6">
        <f t="shared" si="40"/>
        <v>0</v>
      </c>
      <c r="W167" s="6">
        <f t="shared" si="40"/>
        <v>167840</v>
      </c>
      <c r="X167" s="8">
        <f>SUM(C167:V167)</f>
        <v>4574</v>
      </c>
    </row>
    <row r="168" spans="1:24">
      <c r="A168" s="3">
        <v>43785</v>
      </c>
      <c r="B168" s="4" t="s">
        <v>22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>
        <v>62</v>
      </c>
      <c r="P168" s="4"/>
      <c r="Q168" s="4"/>
      <c r="R168" s="4">
        <v>10</v>
      </c>
      <c r="S168" s="4"/>
      <c r="T168" s="4"/>
      <c r="U168" s="4"/>
      <c r="V168" s="4"/>
      <c r="W168" s="7">
        <f t="shared" si="36"/>
        <v>11860</v>
      </c>
      <c r="X168" s="8"/>
    </row>
    <row r="169" spans="1:24">
      <c r="A169" s="3">
        <v>43785</v>
      </c>
      <c r="B169" s="4" t="s">
        <v>24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>
        <v>407</v>
      </c>
      <c r="Q169" s="4"/>
      <c r="R169" s="4"/>
      <c r="S169" s="4"/>
      <c r="T169" s="4"/>
      <c r="U169" s="4"/>
      <c r="V169" s="4"/>
      <c r="W169" s="7">
        <f t="shared" si="36"/>
        <v>10175</v>
      </c>
      <c r="X169" s="8"/>
    </row>
    <row r="170" spans="1:24">
      <c r="A170" s="3">
        <v>43785</v>
      </c>
      <c r="B170" s="4" t="s">
        <v>32</v>
      </c>
      <c r="C170" s="4">
        <v>550</v>
      </c>
      <c r="D170" s="4"/>
      <c r="E170" s="4"/>
      <c r="F170" s="4"/>
      <c r="G170" s="4"/>
      <c r="H170" s="4"/>
      <c r="I170" s="4">
        <v>17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7">
        <f t="shared" si="36"/>
        <v>22425</v>
      </c>
      <c r="X170" s="8">
        <f>SUM(W168:W170)</f>
        <v>44460</v>
      </c>
    </row>
    <row r="171" spans="1:24">
      <c r="A171" s="3">
        <v>43785</v>
      </c>
      <c r="B171" s="4" t="s">
        <v>33</v>
      </c>
      <c r="C171" s="4">
        <v>400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7">
        <f t="shared" si="36"/>
        <v>16000</v>
      </c>
      <c r="X171" s="8"/>
    </row>
    <row r="172" spans="1:24">
      <c r="A172" s="3">
        <v>43785</v>
      </c>
      <c r="B172" s="4" t="s">
        <v>34</v>
      </c>
      <c r="C172" s="4">
        <v>400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7">
        <f t="shared" si="36"/>
        <v>16000</v>
      </c>
      <c r="X172" s="8">
        <f>SUM(W171:W172)</f>
        <v>32000</v>
      </c>
    </row>
    <row r="173" spans="1:24">
      <c r="A173" s="3">
        <v>43785</v>
      </c>
      <c r="B173" s="4" t="s">
        <v>35</v>
      </c>
      <c r="C173" s="4">
        <v>300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7">
        <f t="shared" si="36"/>
        <v>12000</v>
      </c>
      <c r="X173" s="8"/>
    </row>
    <row r="174" spans="1:24">
      <c r="A174" s="3">
        <v>43785</v>
      </c>
      <c r="B174" s="4" t="s">
        <v>36</v>
      </c>
      <c r="C174" s="4">
        <v>250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7">
        <f t="shared" si="36"/>
        <v>10000</v>
      </c>
      <c r="X174" s="8"/>
    </row>
    <row r="175" spans="1:24">
      <c r="A175" s="3">
        <v>43785</v>
      </c>
      <c r="B175" s="4" t="s">
        <v>37</v>
      </c>
      <c r="C175" s="4">
        <v>250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7">
        <f t="shared" si="36"/>
        <v>10000</v>
      </c>
      <c r="X175" s="8"/>
    </row>
    <row r="176" spans="1:24">
      <c r="A176" s="3">
        <v>43785</v>
      </c>
      <c r="B176" s="4" t="s">
        <v>38</v>
      </c>
      <c r="C176" s="4"/>
      <c r="D176" s="4"/>
      <c r="E176" s="4"/>
      <c r="F176" s="4">
        <v>300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7">
        <f t="shared" si="36"/>
        <v>12000</v>
      </c>
      <c r="X176" s="8"/>
    </row>
    <row r="177" spans="1:24">
      <c r="A177" s="3">
        <v>43785</v>
      </c>
      <c r="B177" s="4" t="s">
        <v>39</v>
      </c>
      <c r="C177" s="4"/>
      <c r="D177" s="4"/>
      <c r="E177" s="4"/>
      <c r="F177" s="4">
        <v>249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7">
        <f t="shared" si="36"/>
        <v>9960</v>
      </c>
      <c r="X177" s="8">
        <f>SUM(W173:W177)</f>
        <v>53960</v>
      </c>
    </row>
    <row r="178" spans="1:24">
      <c r="A178" s="71" t="s">
        <v>1</v>
      </c>
      <c r="B178" s="71"/>
      <c r="C178" s="6">
        <f t="shared" ref="C178:W178" si="41">SUM(C168:C177)</f>
        <v>2150</v>
      </c>
      <c r="D178" s="6">
        <f t="shared" si="41"/>
        <v>0</v>
      </c>
      <c r="E178" s="6">
        <f t="shared" si="41"/>
        <v>0</v>
      </c>
      <c r="F178" s="6">
        <f t="shared" si="41"/>
        <v>549</v>
      </c>
      <c r="G178" s="6">
        <f t="shared" si="41"/>
        <v>0</v>
      </c>
      <c r="H178" s="6">
        <f t="shared" si="41"/>
        <v>0</v>
      </c>
      <c r="I178" s="6">
        <f t="shared" si="41"/>
        <v>17</v>
      </c>
      <c r="J178" s="6">
        <f t="shared" si="41"/>
        <v>0</v>
      </c>
      <c r="K178" s="6">
        <f t="shared" si="41"/>
        <v>0</v>
      </c>
      <c r="L178" s="6">
        <f t="shared" si="41"/>
        <v>0</v>
      </c>
      <c r="M178" s="6">
        <f t="shared" si="41"/>
        <v>0</v>
      </c>
      <c r="N178" s="6">
        <f t="shared" si="41"/>
        <v>0</v>
      </c>
      <c r="O178" s="6">
        <f t="shared" si="41"/>
        <v>62</v>
      </c>
      <c r="P178" s="6">
        <f t="shared" si="41"/>
        <v>407</v>
      </c>
      <c r="Q178" s="6">
        <f t="shared" si="41"/>
        <v>0</v>
      </c>
      <c r="R178" s="6">
        <f t="shared" si="41"/>
        <v>10</v>
      </c>
      <c r="S178" s="6">
        <f t="shared" si="41"/>
        <v>0</v>
      </c>
      <c r="T178" s="6">
        <f t="shared" si="41"/>
        <v>0</v>
      </c>
      <c r="U178" s="6">
        <f t="shared" si="41"/>
        <v>0</v>
      </c>
      <c r="V178" s="6">
        <f t="shared" si="41"/>
        <v>0</v>
      </c>
      <c r="W178" s="6">
        <f t="shared" si="41"/>
        <v>130420</v>
      </c>
      <c r="X178" s="8"/>
    </row>
    <row r="179" spans="1:24">
      <c r="A179" s="3">
        <v>43786</v>
      </c>
      <c r="B179" s="4" t="s">
        <v>22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7">
        <f t="shared" si="36"/>
        <v>0</v>
      </c>
      <c r="X179" s="8"/>
    </row>
    <row r="180" spans="1:24">
      <c r="A180" s="3">
        <v>43786</v>
      </c>
      <c r="B180" s="4" t="s">
        <v>24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7">
        <f t="shared" si="36"/>
        <v>0</v>
      </c>
      <c r="X180" s="8"/>
    </row>
    <row r="181" spans="1:24">
      <c r="A181" s="3">
        <v>43786</v>
      </c>
      <c r="B181" s="4" t="s">
        <v>32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7">
        <f t="shared" si="36"/>
        <v>0</v>
      </c>
      <c r="X181" s="8">
        <f>SUM(W179:W181)</f>
        <v>0</v>
      </c>
    </row>
    <row r="182" spans="1:24">
      <c r="A182" s="3">
        <v>43786</v>
      </c>
      <c r="B182" s="4" t="s">
        <v>33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7">
        <f t="shared" si="36"/>
        <v>0</v>
      </c>
      <c r="X182" s="8"/>
    </row>
    <row r="183" spans="1:24">
      <c r="A183" s="3">
        <v>43786</v>
      </c>
      <c r="B183" s="4" t="s">
        <v>34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7">
        <f t="shared" si="36"/>
        <v>0</v>
      </c>
      <c r="X183" s="8">
        <f>SUM(W182:W183)</f>
        <v>0</v>
      </c>
    </row>
    <row r="184" spans="1:24">
      <c r="A184" s="3">
        <v>43786</v>
      </c>
      <c r="B184" s="4" t="s">
        <v>35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7">
        <f t="shared" si="36"/>
        <v>0</v>
      </c>
      <c r="X184" s="8"/>
    </row>
    <row r="185" spans="1:24">
      <c r="A185" s="3">
        <v>43786</v>
      </c>
      <c r="B185" s="4" t="s">
        <v>36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7">
        <f t="shared" si="36"/>
        <v>0</v>
      </c>
      <c r="X185" s="8"/>
    </row>
    <row r="186" spans="1:24">
      <c r="A186" s="3">
        <v>43786</v>
      </c>
      <c r="B186" s="4" t="s">
        <v>37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7">
        <f t="shared" si="36"/>
        <v>0</v>
      </c>
      <c r="X186" s="8"/>
    </row>
    <row r="187" spans="1:24">
      <c r="A187" s="3">
        <v>43786</v>
      </c>
      <c r="B187" s="4" t="s">
        <v>38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7">
        <f t="shared" si="36"/>
        <v>0</v>
      </c>
      <c r="X187" s="8"/>
    </row>
    <row r="188" spans="1:24">
      <c r="A188" s="3">
        <v>43786</v>
      </c>
      <c r="B188" s="4" t="s">
        <v>39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7">
        <f t="shared" si="36"/>
        <v>0</v>
      </c>
      <c r="X188" s="8">
        <f>SUM(W184:W188)</f>
        <v>0</v>
      </c>
    </row>
    <row r="189" spans="1:24">
      <c r="A189" s="71" t="s">
        <v>1</v>
      </c>
      <c r="B189" s="71"/>
      <c r="C189" s="6">
        <f t="shared" ref="C189:W189" si="42">SUM(C179:C188)</f>
        <v>0</v>
      </c>
      <c r="D189" s="6">
        <f t="shared" si="42"/>
        <v>0</v>
      </c>
      <c r="E189" s="6">
        <f t="shared" si="42"/>
        <v>0</v>
      </c>
      <c r="F189" s="6">
        <f t="shared" si="42"/>
        <v>0</v>
      </c>
      <c r="G189" s="6">
        <f t="shared" si="42"/>
        <v>0</v>
      </c>
      <c r="H189" s="6">
        <f t="shared" si="42"/>
        <v>0</v>
      </c>
      <c r="I189" s="6">
        <f t="shared" si="42"/>
        <v>0</v>
      </c>
      <c r="J189" s="6">
        <f t="shared" si="42"/>
        <v>0</v>
      </c>
      <c r="K189" s="6">
        <f t="shared" si="42"/>
        <v>0</v>
      </c>
      <c r="L189" s="6">
        <f t="shared" si="42"/>
        <v>0</v>
      </c>
      <c r="M189" s="6">
        <f t="shared" si="42"/>
        <v>0</v>
      </c>
      <c r="N189" s="6">
        <f t="shared" si="42"/>
        <v>0</v>
      </c>
      <c r="O189" s="6">
        <f t="shared" si="42"/>
        <v>0</v>
      </c>
      <c r="P189" s="6">
        <f t="shared" si="42"/>
        <v>0</v>
      </c>
      <c r="Q189" s="6">
        <f t="shared" si="42"/>
        <v>0</v>
      </c>
      <c r="R189" s="6">
        <f t="shared" si="42"/>
        <v>0</v>
      </c>
      <c r="S189" s="6">
        <f t="shared" si="42"/>
        <v>0</v>
      </c>
      <c r="T189" s="6">
        <f t="shared" si="42"/>
        <v>0</v>
      </c>
      <c r="U189" s="6">
        <f t="shared" si="42"/>
        <v>0</v>
      </c>
      <c r="V189" s="6">
        <f t="shared" si="42"/>
        <v>0</v>
      </c>
      <c r="W189" s="6">
        <f t="shared" si="42"/>
        <v>0</v>
      </c>
      <c r="X189" s="8"/>
    </row>
    <row r="190" spans="1:24">
      <c r="A190" s="3">
        <v>43787</v>
      </c>
      <c r="B190" s="4" t="s">
        <v>22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>
        <v>53</v>
      </c>
      <c r="P190" s="4"/>
      <c r="Q190" s="4"/>
      <c r="R190" s="4">
        <v>12</v>
      </c>
      <c r="S190" s="4"/>
      <c r="T190" s="4"/>
      <c r="U190" s="4"/>
      <c r="V190" s="4"/>
      <c r="W190" s="7">
        <f t="shared" si="36"/>
        <v>13590</v>
      </c>
      <c r="X190" s="8"/>
    </row>
    <row r="191" spans="1:24">
      <c r="A191" s="3">
        <v>43787</v>
      </c>
      <c r="B191" s="4" t="s">
        <v>24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>
        <v>550</v>
      </c>
      <c r="Q191" s="4"/>
      <c r="R191" s="4"/>
      <c r="S191" s="4"/>
      <c r="T191" s="4"/>
      <c r="U191" s="4"/>
      <c r="V191" s="4"/>
      <c r="W191" s="7">
        <f t="shared" si="36"/>
        <v>13750</v>
      </c>
      <c r="X191" s="8"/>
    </row>
    <row r="192" spans="1:24">
      <c r="A192" s="3">
        <v>43787</v>
      </c>
      <c r="B192" s="4" t="s">
        <v>32</v>
      </c>
      <c r="C192" s="4">
        <v>500</v>
      </c>
      <c r="D192" s="4"/>
      <c r="E192" s="4"/>
      <c r="F192" s="4"/>
      <c r="G192" s="4"/>
      <c r="H192" s="4"/>
      <c r="I192" s="4">
        <v>26</v>
      </c>
      <c r="J192" s="4"/>
      <c r="K192" s="4"/>
      <c r="L192" s="4"/>
      <c r="M192" s="4"/>
      <c r="N192" s="4">
        <v>200</v>
      </c>
      <c r="O192" s="4"/>
      <c r="P192" s="4"/>
      <c r="Q192" s="4"/>
      <c r="R192" s="4"/>
      <c r="S192" s="4"/>
      <c r="T192" s="4"/>
      <c r="U192" s="4"/>
      <c r="V192" s="4"/>
      <c r="W192" s="7">
        <f t="shared" si="36"/>
        <v>26650</v>
      </c>
      <c r="X192" s="8">
        <f>SUM(W190:W192)</f>
        <v>53990</v>
      </c>
    </row>
    <row r="193" spans="1:24">
      <c r="A193" s="3">
        <v>43787</v>
      </c>
      <c r="B193" s="4" t="s">
        <v>33</v>
      </c>
      <c r="C193" s="4">
        <v>600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7">
        <f t="shared" si="36"/>
        <v>24000</v>
      </c>
      <c r="X193" s="8"/>
    </row>
    <row r="194" spans="1:24">
      <c r="A194" s="3">
        <v>43787</v>
      </c>
      <c r="B194" s="4" t="s">
        <v>34</v>
      </c>
      <c r="C194" s="4">
        <v>500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7">
        <f t="shared" si="36"/>
        <v>20000</v>
      </c>
      <c r="X194" s="8">
        <f>SUM(W193:W194)</f>
        <v>44000</v>
      </c>
    </row>
    <row r="195" spans="1:24">
      <c r="A195" s="3">
        <v>43787</v>
      </c>
      <c r="B195" s="4" t="s">
        <v>35</v>
      </c>
      <c r="C195" s="4">
        <v>350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7">
        <f t="shared" si="36"/>
        <v>14000</v>
      </c>
      <c r="X195" s="8"/>
    </row>
    <row r="196" spans="1:24">
      <c r="A196" s="3">
        <v>43787</v>
      </c>
      <c r="B196" s="4" t="s">
        <v>36</v>
      </c>
      <c r="C196" s="4"/>
      <c r="D196" s="4"/>
      <c r="E196" s="4"/>
      <c r="F196" s="4">
        <v>350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7">
        <f t="shared" ref="W196:W259" si="43">(C196*40)+(D196*25)+(E196*20)+(F196*40)+(G196*50)+(H196*50)+(I196*25)+(J196*30)+(K196*40)+(L196*30)+(M196*30)+(N196*30)+(O196*30)+(P196*25+(Q196*1000)+(R196*1000)+(S196*950)+(T196*40)+(U196*25)+(V196*50))</f>
        <v>14000</v>
      </c>
      <c r="X196" s="8"/>
    </row>
    <row r="197" spans="1:24">
      <c r="A197" s="3">
        <v>43787</v>
      </c>
      <c r="B197" s="4" t="s">
        <v>37</v>
      </c>
      <c r="C197" s="4"/>
      <c r="D197" s="4"/>
      <c r="E197" s="4"/>
      <c r="F197" s="4">
        <v>400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7">
        <f t="shared" si="43"/>
        <v>16000</v>
      </c>
      <c r="X197" s="8"/>
    </row>
    <row r="198" spans="1:24">
      <c r="A198" s="3">
        <v>43787</v>
      </c>
      <c r="B198" s="4" t="s">
        <v>38</v>
      </c>
      <c r="C198" s="4"/>
      <c r="D198" s="4"/>
      <c r="E198" s="4"/>
      <c r="F198" s="4">
        <v>350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7">
        <f t="shared" si="43"/>
        <v>14000</v>
      </c>
      <c r="X198" s="8"/>
    </row>
    <row r="199" spans="1:24">
      <c r="A199" s="3">
        <v>43787</v>
      </c>
      <c r="B199" s="4" t="s">
        <v>39</v>
      </c>
      <c r="C199" s="4"/>
      <c r="D199" s="4"/>
      <c r="E199" s="4"/>
      <c r="F199" s="4">
        <v>350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7">
        <f t="shared" si="43"/>
        <v>14000</v>
      </c>
      <c r="X199" s="8">
        <f>SUM(W195:W199)</f>
        <v>72000</v>
      </c>
    </row>
    <row r="200" spans="1:24">
      <c r="A200" s="71" t="s">
        <v>1</v>
      </c>
      <c r="B200" s="71"/>
      <c r="C200" s="6">
        <f t="shared" ref="C200:W200" si="44">SUM(C190:C199)</f>
        <v>1950</v>
      </c>
      <c r="D200" s="6">
        <f t="shared" si="44"/>
        <v>0</v>
      </c>
      <c r="E200" s="6">
        <f t="shared" si="44"/>
        <v>0</v>
      </c>
      <c r="F200" s="6">
        <f t="shared" si="44"/>
        <v>1450</v>
      </c>
      <c r="G200" s="6">
        <f t="shared" si="44"/>
        <v>0</v>
      </c>
      <c r="H200" s="6">
        <f t="shared" si="44"/>
        <v>0</v>
      </c>
      <c r="I200" s="6">
        <f t="shared" si="44"/>
        <v>26</v>
      </c>
      <c r="J200" s="6">
        <f t="shared" si="44"/>
        <v>0</v>
      </c>
      <c r="K200" s="6">
        <f t="shared" si="44"/>
        <v>0</v>
      </c>
      <c r="L200" s="6">
        <f t="shared" si="44"/>
        <v>0</v>
      </c>
      <c r="M200" s="6">
        <f t="shared" si="44"/>
        <v>0</v>
      </c>
      <c r="N200" s="6">
        <f t="shared" si="44"/>
        <v>200</v>
      </c>
      <c r="O200" s="6">
        <f t="shared" si="44"/>
        <v>53</v>
      </c>
      <c r="P200" s="6">
        <f t="shared" si="44"/>
        <v>550</v>
      </c>
      <c r="Q200" s="6">
        <f t="shared" si="44"/>
        <v>0</v>
      </c>
      <c r="R200" s="6">
        <f t="shared" si="44"/>
        <v>12</v>
      </c>
      <c r="S200" s="6">
        <f t="shared" si="44"/>
        <v>0</v>
      </c>
      <c r="T200" s="6">
        <f t="shared" si="44"/>
        <v>0</v>
      </c>
      <c r="U200" s="6">
        <f t="shared" si="44"/>
        <v>0</v>
      </c>
      <c r="V200" s="6">
        <f t="shared" si="44"/>
        <v>0</v>
      </c>
      <c r="W200" s="6">
        <f t="shared" si="44"/>
        <v>169990</v>
      </c>
      <c r="X200" s="8">
        <f>SUM(C200:V200)</f>
        <v>4241</v>
      </c>
    </row>
    <row r="201" spans="1:24">
      <c r="A201" s="3">
        <v>43788</v>
      </c>
      <c r="B201" s="4" t="s">
        <v>22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>
        <v>10</v>
      </c>
      <c r="S201" s="4"/>
      <c r="T201" s="4"/>
      <c r="U201" s="4"/>
      <c r="V201" s="4"/>
      <c r="W201" s="7">
        <f t="shared" si="43"/>
        <v>10000</v>
      </c>
      <c r="X201" s="8"/>
    </row>
    <row r="202" spans="1:24">
      <c r="A202" s="3">
        <v>43788</v>
      </c>
      <c r="B202" s="4" t="s">
        <v>24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>
        <v>646</v>
      </c>
      <c r="Q202" s="4"/>
      <c r="R202" s="4"/>
      <c r="S202" s="4"/>
      <c r="T202" s="4"/>
      <c r="U202" s="4"/>
      <c r="V202" s="4"/>
      <c r="W202" s="7">
        <f t="shared" si="43"/>
        <v>16150</v>
      </c>
      <c r="X202" s="8"/>
    </row>
    <row r="203" spans="1:24">
      <c r="A203" s="3">
        <v>43788</v>
      </c>
      <c r="B203" s="4" t="s">
        <v>32</v>
      </c>
      <c r="C203" s="4">
        <v>340</v>
      </c>
      <c r="D203" s="4"/>
      <c r="E203" s="4"/>
      <c r="F203" s="4"/>
      <c r="G203" s="4"/>
      <c r="H203" s="4"/>
      <c r="I203" s="4">
        <v>13</v>
      </c>
      <c r="J203" s="4"/>
      <c r="K203" s="4"/>
      <c r="L203" s="4"/>
      <c r="M203" s="4">
        <v>500</v>
      </c>
      <c r="N203" s="4"/>
      <c r="O203" s="4"/>
      <c r="P203" s="4"/>
      <c r="Q203" s="4"/>
      <c r="R203" s="4"/>
      <c r="S203" s="4"/>
      <c r="T203" s="4"/>
      <c r="U203" s="4"/>
      <c r="V203" s="4"/>
      <c r="W203" s="7">
        <f t="shared" si="43"/>
        <v>28925</v>
      </c>
      <c r="X203" s="8">
        <f>SUM(W201:W203)</f>
        <v>55075</v>
      </c>
    </row>
    <row r="204" spans="1:24">
      <c r="A204" s="3">
        <v>43788</v>
      </c>
      <c r="B204" s="4" t="s">
        <v>33</v>
      </c>
      <c r="C204" s="4">
        <v>250</v>
      </c>
      <c r="D204" s="4">
        <v>178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>
        <v>150</v>
      </c>
      <c r="U204" s="4"/>
      <c r="V204" s="4"/>
      <c r="W204" s="7">
        <f t="shared" si="43"/>
        <v>20450</v>
      </c>
      <c r="X204" s="8"/>
    </row>
    <row r="205" spans="1:24">
      <c r="A205" s="3">
        <v>43788</v>
      </c>
      <c r="B205" s="4" t="s">
        <v>34</v>
      </c>
      <c r="C205" s="4">
        <v>300</v>
      </c>
      <c r="D205" s="4">
        <v>150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>
        <v>100</v>
      </c>
      <c r="U205" s="4"/>
      <c r="V205" s="4"/>
      <c r="W205" s="7">
        <f t="shared" si="43"/>
        <v>19750</v>
      </c>
      <c r="X205" s="8">
        <f>SUM(W204:W205)</f>
        <v>40200</v>
      </c>
    </row>
    <row r="206" spans="1:24">
      <c r="A206" s="3">
        <v>43788</v>
      </c>
      <c r="B206" s="4" t="s">
        <v>35</v>
      </c>
      <c r="C206" s="4">
        <v>350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7">
        <f t="shared" si="43"/>
        <v>14000</v>
      </c>
      <c r="X206" s="8"/>
    </row>
    <row r="207" spans="1:24">
      <c r="A207" s="3">
        <v>43788</v>
      </c>
      <c r="B207" s="4" t="s">
        <v>36</v>
      </c>
      <c r="C207" s="4">
        <v>100</v>
      </c>
      <c r="D207" s="4"/>
      <c r="E207" s="4"/>
      <c r="F207" s="4">
        <v>257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7">
        <f t="shared" si="43"/>
        <v>14280</v>
      </c>
      <c r="X207" s="8"/>
    </row>
    <row r="208" spans="1:24">
      <c r="A208" s="3">
        <v>43788</v>
      </c>
      <c r="B208" s="4" t="s">
        <v>37</v>
      </c>
      <c r="C208" s="4"/>
      <c r="D208" s="4"/>
      <c r="E208" s="4"/>
      <c r="F208" s="4">
        <v>350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7">
        <f t="shared" si="43"/>
        <v>14000</v>
      </c>
      <c r="X208" s="8"/>
    </row>
    <row r="209" spans="1:24">
      <c r="A209" s="3">
        <v>43788</v>
      </c>
      <c r="B209" s="4" t="s">
        <v>38</v>
      </c>
      <c r="C209" s="4"/>
      <c r="D209" s="4"/>
      <c r="E209" s="4"/>
      <c r="F209" s="4">
        <v>480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7">
        <f t="shared" si="43"/>
        <v>19200</v>
      </c>
      <c r="X209" s="8"/>
    </row>
    <row r="210" spans="1:24">
      <c r="A210" s="3">
        <v>43788</v>
      </c>
      <c r="B210" s="4" t="s">
        <v>39</v>
      </c>
      <c r="C210" s="4"/>
      <c r="D210" s="4"/>
      <c r="E210" s="4"/>
      <c r="F210" s="4">
        <v>470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7">
        <f t="shared" si="43"/>
        <v>18800</v>
      </c>
      <c r="X210" s="8">
        <f>SUM(W206:W210)</f>
        <v>80280</v>
      </c>
    </row>
    <row r="211" spans="1:24">
      <c r="A211" s="71" t="s">
        <v>1</v>
      </c>
      <c r="B211" s="71"/>
      <c r="C211" s="6">
        <f t="shared" ref="C211:W211" si="45">SUM(C201:C210)</f>
        <v>1340</v>
      </c>
      <c r="D211" s="6">
        <f t="shared" si="45"/>
        <v>328</v>
      </c>
      <c r="E211" s="6">
        <f t="shared" si="45"/>
        <v>0</v>
      </c>
      <c r="F211" s="6">
        <f t="shared" si="45"/>
        <v>1557</v>
      </c>
      <c r="G211" s="6">
        <f t="shared" si="45"/>
        <v>0</v>
      </c>
      <c r="H211" s="6">
        <f t="shared" si="45"/>
        <v>0</v>
      </c>
      <c r="I211" s="6">
        <f t="shared" si="45"/>
        <v>13</v>
      </c>
      <c r="J211" s="6">
        <f t="shared" si="45"/>
        <v>0</v>
      </c>
      <c r="K211" s="6">
        <f t="shared" si="45"/>
        <v>0</v>
      </c>
      <c r="L211" s="6">
        <f t="shared" si="45"/>
        <v>0</v>
      </c>
      <c r="M211" s="6">
        <f t="shared" si="45"/>
        <v>500</v>
      </c>
      <c r="N211" s="6">
        <f t="shared" si="45"/>
        <v>0</v>
      </c>
      <c r="O211" s="6">
        <f t="shared" si="45"/>
        <v>0</v>
      </c>
      <c r="P211" s="6">
        <f t="shared" si="45"/>
        <v>646</v>
      </c>
      <c r="Q211" s="6">
        <f t="shared" si="45"/>
        <v>0</v>
      </c>
      <c r="R211" s="6">
        <f t="shared" si="45"/>
        <v>10</v>
      </c>
      <c r="S211" s="6">
        <f t="shared" si="45"/>
        <v>0</v>
      </c>
      <c r="T211" s="6">
        <f t="shared" si="45"/>
        <v>250</v>
      </c>
      <c r="U211" s="6">
        <f t="shared" si="45"/>
        <v>0</v>
      </c>
      <c r="V211" s="6">
        <f t="shared" si="45"/>
        <v>0</v>
      </c>
      <c r="W211" s="6">
        <f t="shared" si="45"/>
        <v>175555</v>
      </c>
      <c r="X211" s="8">
        <f>SUM(C211:V211)</f>
        <v>4644</v>
      </c>
    </row>
    <row r="212" spans="1:24">
      <c r="A212" s="3">
        <v>43789</v>
      </c>
      <c r="B212" s="4" t="s">
        <v>22</v>
      </c>
      <c r="C212" s="4"/>
      <c r="D212" s="4"/>
      <c r="E212" s="4"/>
      <c r="F212" s="4"/>
      <c r="G212" s="4"/>
      <c r="H212" s="4"/>
      <c r="I212" s="4">
        <v>5</v>
      </c>
      <c r="J212" s="4"/>
      <c r="K212" s="4">
        <v>250</v>
      </c>
      <c r="L212" s="4"/>
      <c r="M212" s="4"/>
      <c r="N212" s="4"/>
      <c r="O212" s="4"/>
      <c r="P212" s="4"/>
      <c r="Q212" s="4"/>
      <c r="R212" s="4">
        <v>7</v>
      </c>
      <c r="S212" s="4"/>
      <c r="T212" s="4"/>
      <c r="U212" s="4"/>
      <c r="V212" s="4"/>
      <c r="W212" s="7">
        <f t="shared" si="43"/>
        <v>17125</v>
      </c>
      <c r="X212" s="8"/>
    </row>
    <row r="213" spans="1:24">
      <c r="A213" s="3">
        <v>43789</v>
      </c>
      <c r="B213" s="4" t="s">
        <v>24</v>
      </c>
      <c r="C213" s="4"/>
      <c r="D213" s="4"/>
      <c r="E213" s="4"/>
      <c r="F213" s="4"/>
      <c r="G213" s="4"/>
      <c r="H213" s="4"/>
      <c r="I213" s="4">
        <v>250</v>
      </c>
      <c r="J213" s="4"/>
      <c r="K213" s="4"/>
      <c r="L213" s="4"/>
      <c r="M213" s="4"/>
      <c r="N213" s="4"/>
      <c r="O213" s="4"/>
      <c r="P213" s="4">
        <v>300</v>
      </c>
      <c r="Q213" s="4"/>
      <c r="R213" s="4"/>
      <c r="S213" s="4"/>
      <c r="T213" s="4"/>
      <c r="U213" s="4"/>
      <c r="V213" s="4"/>
      <c r="W213" s="7">
        <f t="shared" si="43"/>
        <v>13750</v>
      </c>
      <c r="X213" s="8"/>
    </row>
    <row r="214" spans="1:24">
      <c r="A214" s="3">
        <v>43789</v>
      </c>
      <c r="B214" s="4" t="s">
        <v>32</v>
      </c>
      <c r="C214" s="4">
        <v>593</v>
      </c>
      <c r="D214" s="4"/>
      <c r="E214" s="4"/>
      <c r="F214" s="4"/>
      <c r="G214" s="4"/>
      <c r="H214" s="4"/>
      <c r="I214" s="4">
        <v>15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7">
        <f t="shared" si="43"/>
        <v>24095</v>
      </c>
      <c r="X214" s="8">
        <f>SUM(W212:W214)</f>
        <v>54970</v>
      </c>
    </row>
    <row r="215" spans="1:24">
      <c r="A215" s="3">
        <v>43789</v>
      </c>
      <c r="B215" s="4" t="s">
        <v>33</v>
      </c>
      <c r="C215" s="4">
        <v>450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>
        <v>125</v>
      </c>
      <c r="U215" s="4"/>
      <c r="V215" s="4"/>
      <c r="W215" s="7">
        <f t="shared" si="43"/>
        <v>23000</v>
      </c>
      <c r="X215" s="8"/>
    </row>
    <row r="216" spans="1:24">
      <c r="A216" s="3">
        <v>43789</v>
      </c>
      <c r="B216" s="4" t="s">
        <v>34</v>
      </c>
      <c r="C216" s="4">
        <v>500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7">
        <f t="shared" si="43"/>
        <v>20000</v>
      </c>
      <c r="X216" s="8">
        <f>SUM(W215:W216)</f>
        <v>43000</v>
      </c>
    </row>
    <row r="217" spans="1:24">
      <c r="A217" s="3">
        <v>43789</v>
      </c>
      <c r="B217" s="4" t="s">
        <v>35</v>
      </c>
      <c r="C217" s="4">
        <v>100</v>
      </c>
      <c r="D217" s="4"/>
      <c r="E217" s="4"/>
      <c r="F217" s="4">
        <v>250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7">
        <f t="shared" si="43"/>
        <v>14000</v>
      </c>
      <c r="X217" s="8"/>
    </row>
    <row r="218" spans="1:24">
      <c r="A218" s="3">
        <v>43789</v>
      </c>
      <c r="B218" s="4" t="s">
        <v>36</v>
      </c>
      <c r="C218" s="4"/>
      <c r="D218" s="4"/>
      <c r="E218" s="4"/>
      <c r="F218" s="4">
        <v>400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7">
        <f t="shared" si="43"/>
        <v>16000</v>
      </c>
      <c r="X218" s="8"/>
    </row>
    <row r="219" spans="1:24">
      <c r="A219" s="3">
        <v>43789</v>
      </c>
      <c r="B219" s="4" t="s">
        <v>37</v>
      </c>
      <c r="C219" s="4"/>
      <c r="D219" s="4"/>
      <c r="E219" s="4"/>
      <c r="F219" s="4">
        <v>350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7">
        <f t="shared" si="43"/>
        <v>14000</v>
      </c>
      <c r="X219" s="8"/>
    </row>
    <row r="220" spans="1:24">
      <c r="A220" s="3">
        <v>43789</v>
      </c>
      <c r="B220" s="4" t="s">
        <v>38</v>
      </c>
      <c r="C220" s="4"/>
      <c r="D220" s="4"/>
      <c r="E220" s="4"/>
      <c r="F220" s="4">
        <v>420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7">
        <f t="shared" si="43"/>
        <v>16800</v>
      </c>
      <c r="X220" s="8"/>
    </row>
    <row r="221" spans="1:24">
      <c r="A221" s="3">
        <v>43789</v>
      </c>
      <c r="B221" s="4" t="s">
        <v>39</v>
      </c>
      <c r="C221" s="4"/>
      <c r="D221" s="4"/>
      <c r="E221" s="4"/>
      <c r="F221" s="4">
        <v>430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7">
        <f t="shared" si="43"/>
        <v>17200</v>
      </c>
      <c r="X221" s="8">
        <f>SUM(W217:W221)</f>
        <v>78000</v>
      </c>
    </row>
    <row r="222" spans="1:24">
      <c r="A222" s="71" t="s">
        <v>1</v>
      </c>
      <c r="B222" s="71"/>
      <c r="C222" s="6">
        <f t="shared" ref="C222:W222" si="46">SUM(C212:C221)</f>
        <v>1643</v>
      </c>
      <c r="D222" s="6">
        <f t="shared" si="46"/>
        <v>0</v>
      </c>
      <c r="E222" s="6">
        <f t="shared" si="46"/>
        <v>0</v>
      </c>
      <c r="F222" s="6">
        <f t="shared" si="46"/>
        <v>1850</v>
      </c>
      <c r="G222" s="6">
        <f t="shared" si="46"/>
        <v>0</v>
      </c>
      <c r="H222" s="6">
        <f t="shared" si="46"/>
        <v>0</v>
      </c>
      <c r="I222" s="6">
        <f t="shared" si="46"/>
        <v>270</v>
      </c>
      <c r="J222" s="6">
        <f t="shared" si="46"/>
        <v>0</v>
      </c>
      <c r="K222" s="6">
        <f t="shared" si="46"/>
        <v>250</v>
      </c>
      <c r="L222" s="6">
        <f t="shared" si="46"/>
        <v>0</v>
      </c>
      <c r="M222" s="6">
        <f t="shared" si="46"/>
        <v>0</v>
      </c>
      <c r="N222" s="6">
        <f t="shared" si="46"/>
        <v>0</v>
      </c>
      <c r="O222" s="6">
        <f t="shared" si="46"/>
        <v>0</v>
      </c>
      <c r="P222" s="6">
        <f t="shared" si="46"/>
        <v>300</v>
      </c>
      <c r="Q222" s="6">
        <f t="shared" si="46"/>
        <v>0</v>
      </c>
      <c r="R222" s="6">
        <f t="shared" si="46"/>
        <v>7</v>
      </c>
      <c r="S222" s="6">
        <f t="shared" si="46"/>
        <v>0</v>
      </c>
      <c r="T222" s="6">
        <f t="shared" si="46"/>
        <v>125</v>
      </c>
      <c r="U222" s="6">
        <f t="shared" si="46"/>
        <v>0</v>
      </c>
      <c r="V222" s="6">
        <f t="shared" si="46"/>
        <v>0</v>
      </c>
      <c r="W222" s="6">
        <f t="shared" si="46"/>
        <v>175970</v>
      </c>
      <c r="X222" s="8">
        <f>SUM(C222:V222)</f>
        <v>4445</v>
      </c>
    </row>
    <row r="223" spans="1:24">
      <c r="A223" s="3">
        <v>43790</v>
      </c>
      <c r="B223" s="4" t="s">
        <v>22</v>
      </c>
      <c r="C223" s="4"/>
      <c r="D223" s="4"/>
      <c r="E223" s="4"/>
      <c r="F223" s="4"/>
      <c r="G223" s="4"/>
      <c r="H223" s="4"/>
      <c r="I223" s="4">
        <v>23</v>
      </c>
      <c r="J223" s="4"/>
      <c r="K223" s="4">
        <v>263</v>
      </c>
      <c r="L223" s="4"/>
      <c r="M223" s="4"/>
      <c r="N223" s="4"/>
      <c r="O223" s="4">
        <v>100</v>
      </c>
      <c r="P223" s="4"/>
      <c r="Q223" s="4"/>
      <c r="R223" s="4"/>
      <c r="S223" s="4"/>
      <c r="T223" s="4"/>
      <c r="U223" s="4"/>
      <c r="V223" s="4"/>
      <c r="W223" s="7">
        <f t="shared" si="43"/>
        <v>14095</v>
      </c>
      <c r="X223" s="8"/>
    </row>
    <row r="224" spans="1:24">
      <c r="A224" s="3">
        <v>43790</v>
      </c>
      <c r="B224" s="4" t="s">
        <v>24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>
        <v>304</v>
      </c>
      <c r="N224" s="4"/>
      <c r="O224" s="4"/>
      <c r="P224" s="4"/>
      <c r="Q224" s="4"/>
      <c r="R224" s="4">
        <v>10</v>
      </c>
      <c r="S224" s="4"/>
      <c r="T224" s="4"/>
      <c r="U224" s="4"/>
      <c r="V224" s="4"/>
      <c r="W224" s="7">
        <f t="shared" si="43"/>
        <v>19120</v>
      </c>
      <c r="X224" s="8"/>
    </row>
    <row r="225" spans="1:24">
      <c r="A225" s="3">
        <v>43790</v>
      </c>
      <c r="B225" s="4" t="s">
        <v>32</v>
      </c>
      <c r="C225" s="4">
        <v>358</v>
      </c>
      <c r="D225" s="4"/>
      <c r="E225" s="4"/>
      <c r="F225" s="4"/>
      <c r="G225" s="4"/>
      <c r="H225" s="4"/>
      <c r="I225" s="4">
        <v>10</v>
      </c>
      <c r="J225" s="4"/>
      <c r="K225" s="4"/>
      <c r="L225" s="4"/>
      <c r="M225" s="4">
        <v>300</v>
      </c>
      <c r="N225" s="4"/>
      <c r="O225" s="4"/>
      <c r="P225" s="4"/>
      <c r="Q225" s="4"/>
      <c r="R225" s="4"/>
      <c r="S225" s="4"/>
      <c r="T225" s="4"/>
      <c r="U225" s="4"/>
      <c r="V225" s="4"/>
      <c r="W225" s="7">
        <f t="shared" si="43"/>
        <v>23570</v>
      </c>
      <c r="X225" s="8">
        <f>SUM(W223:W225)</f>
        <v>56785</v>
      </c>
    </row>
    <row r="226" spans="1:24">
      <c r="A226" s="3">
        <v>43790</v>
      </c>
      <c r="B226" s="4" t="s">
        <v>33</v>
      </c>
      <c r="C226" s="4">
        <v>550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7">
        <f t="shared" si="43"/>
        <v>22000</v>
      </c>
      <c r="X226" s="8"/>
    </row>
    <row r="227" spans="1:24">
      <c r="A227" s="3">
        <v>43790</v>
      </c>
      <c r="B227" s="4" t="s">
        <v>34</v>
      </c>
      <c r="C227" s="4">
        <v>450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7">
        <f t="shared" si="43"/>
        <v>18000</v>
      </c>
      <c r="X227" s="8">
        <f>SUM(W226:W227)</f>
        <v>40000</v>
      </c>
    </row>
    <row r="228" spans="1:24">
      <c r="A228" s="3">
        <v>43790</v>
      </c>
      <c r="B228" s="4" t="s">
        <v>35</v>
      </c>
      <c r="C228" s="4">
        <v>350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7">
        <f t="shared" si="43"/>
        <v>14000</v>
      </c>
      <c r="X228" s="8"/>
    </row>
    <row r="229" spans="1:24">
      <c r="A229" s="3">
        <v>43790</v>
      </c>
      <c r="B229" s="4" t="s">
        <v>36</v>
      </c>
      <c r="C229" s="4">
        <v>300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7">
        <f t="shared" si="43"/>
        <v>12000</v>
      </c>
      <c r="X229" s="8"/>
    </row>
    <row r="230" spans="1:24">
      <c r="A230" s="3">
        <v>43790</v>
      </c>
      <c r="B230" s="4" t="s">
        <v>37</v>
      </c>
      <c r="C230" s="4">
        <v>300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7">
        <f t="shared" si="43"/>
        <v>12000</v>
      </c>
      <c r="X230" s="8"/>
    </row>
    <row r="231" spans="1:24">
      <c r="A231" s="3">
        <v>43790</v>
      </c>
      <c r="B231" s="4" t="s">
        <v>38</v>
      </c>
      <c r="C231" s="4"/>
      <c r="D231" s="4"/>
      <c r="E231" s="4"/>
      <c r="F231" s="4">
        <v>335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7">
        <f t="shared" si="43"/>
        <v>13400</v>
      </c>
      <c r="X231" s="8"/>
    </row>
    <row r="232" spans="1:24">
      <c r="A232" s="3">
        <v>43790</v>
      </c>
      <c r="B232" s="4" t="s">
        <v>39</v>
      </c>
      <c r="C232" s="4">
        <v>100</v>
      </c>
      <c r="D232" s="4"/>
      <c r="E232" s="4"/>
      <c r="F232" s="4">
        <v>300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7">
        <f t="shared" si="43"/>
        <v>16000</v>
      </c>
      <c r="X232" s="8">
        <f>SUM(W228:W232)</f>
        <v>67400</v>
      </c>
    </row>
    <row r="233" spans="1:24">
      <c r="A233" s="71" t="s">
        <v>1</v>
      </c>
      <c r="B233" s="71"/>
      <c r="C233" s="6">
        <f t="shared" ref="C233:W233" si="47">SUM(C223:C232)</f>
        <v>2408</v>
      </c>
      <c r="D233" s="6">
        <f t="shared" si="47"/>
        <v>0</v>
      </c>
      <c r="E233" s="6">
        <f t="shared" si="47"/>
        <v>0</v>
      </c>
      <c r="F233" s="6">
        <f t="shared" si="47"/>
        <v>635</v>
      </c>
      <c r="G233" s="6">
        <f t="shared" si="47"/>
        <v>0</v>
      </c>
      <c r="H233" s="6">
        <f t="shared" si="47"/>
        <v>0</v>
      </c>
      <c r="I233" s="6">
        <f t="shared" si="47"/>
        <v>33</v>
      </c>
      <c r="J233" s="6">
        <f t="shared" si="47"/>
        <v>0</v>
      </c>
      <c r="K233" s="6">
        <f t="shared" si="47"/>
        <v>263</v>
      </c>
      <c r="L233" s="6">
        <f t="shared" si="47"/>
        <v>0</v>
      </c>
      <c r="M233" s="6">
        <f t="shared" si="47"/>
        <v>604</v>
      </c>
      <c r="N233" s="6">
        <f t="shared" si="47"/>
        <v>0</v>
      </c>
      <c r="O233" s="6">
        <f t="shared" si="47"/>
        <v>100</v>
      </c>
      <c r="P233" s="6">
        <f t="shared" si="47"/>
        <v>0</v>
      </c>
      <c r="Q233" s="6">
        <f t="shared" si="47"/>
        <v>0</v>
      </c>
      <c r="R233" s="6">
        <f t="shared" si="47"/>
        <v>10</v>
      </c>
      <c r="S233" s="6">
        <f t="shared" si="47"/>
        <v>0</v>
      </c>
      <c r="T233" s="6">
        <f t="shared" si="47"/>
        <v>0</v>
      </c>
      <c r="U233" s="6">
        <f t="shared" si="47"/>
        <v>0</v>
      </c>
      <c r="V233" s="6">
        <f t="shared" si="47"/>
        <v>0</v>
      </c>
      <c r="W233" s="6">
        <f t="shared" si="47"/>
        <v>164185</v>
      </c>
      <c r="X233" s="8">
        <f>SUM(C233:V233)</f>
        <v>4053</v>
      </c>
    </row>
    <row r="234" spans="1:24">
      <c r="A234" s="3">
        <v>43791</v>
      </c>
      <c r="B234" s="4" t="s">
        <v>22</v>
      </c>
      <c r="C234" s="4"/>
      <c r="D234" s="4"/>
      <c r="E234" s="4"/>
      <c r="F234" s="4"/>
      <c r="G234" s="4"/>
      <c r="H234" s="4"/>
      <c r="I234" s="4">
        <v>13</v>
      </c>
      <c r="J234" s="4"/>
      <c r="K234" s="4">
        <v>350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7">
        <f t="shared" si="43"/>
        <v>14325</v>
      </c>
      <c r="X234" s="8"/>
    </row>
    <row r="235" spans="1:24">
      <c r="A235" s="3">
        <v>43791</v>
      </c>
      <c r="B235" s="4" t="s">
        <v>24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>
        <v>15</v>
      </c>
      <c r="S235" s="4"/>
      <c r="T235" s="4"/>
      <c r="U235" s="4"/>
      <c r="V235" s="4"/>
      <c r="W235" s="7">
        <f t="shared" si="43"/>
        <v>15000</v>
      </c>
      <c r="X235" s="8"/>
    </row>
    <row r="236" spans="1:24">
      <c r="A236" s="3">
        <v>43791</v>
      </c>
      <c r="B236" s="4" t="s">
        <v>32</v>
      </c>
      <c r="C236" s="4">
        <v>300</v>
      </c>
      <c r="D236" s="4"/>
      <c r="E236" s="4"/>
      <c r="F236" s="4"/>
      <c r="G236" s="4"/>
      <c r="H236" s="4"/>
      <c r="I236" s="4">
        <v>20</v>
      </c>
      <c r="J236" s="4"/>
      <c r="K236" s="4"/>
      <c r="L236" s="4"/>
      <c r="M236" s="4">
        <v>500</v>
      </c>
      <c r="N236" s="4"/>
      <c r="O236" s="4"/>
      <c r="P236" s="4"/>
      <c r="Q236" s="4"/>
      <c r="R236" s="4"/>
      <c r="S236" s="4"/>
      <c r="T236" s="4"/>
      <c r="U236" s="4"/>
      <c r="V236" s="4"/>
      <c r="W236" s="7">
        <f t="shared" si="43"/>
        <v>27500</v>
      </c>
      <c r="X236" s="8">
        <f>SUM(W234:W236)</f>
        <v>56825</v>
      </c>
    </row>
    <row r="237" spans="1:24">
      <c r="A237" s="3">
        <v>43791</v>
      </c>
      <c r="B237" s="4" t="s">
        <v>33</v>
      </c>
      <c r="C237" s="4">
        <v>500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7">
        <f t="shared" si="43"/>
        <v>20000</v>
      </c>
      <c r="X237" s="8"/>
    </row>
    <row r="238" spans="1:24">
      <c r="A238" s="3">
        <v>43791</v>
      </c>
      <c r="B238" s="4" t="s">
        <v>34</v>
      </c>
      <c r="C238" s="4">
        <v>450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7">
        <f t="shared" si="43"/>
        <v>18000</v>
      </c>
      <c r="X238" s="8">
        <f>SUM(W237:W238)</f>
        <v>38000</v>
      </c>
    </row>
    <row r="239" spans="1:24">
      <c r="A239" s="3">
        <v>43791</v>
      </c>
      <c r="B239" s="4" t="s">
        <v>35</v>
      </c>
      <c r="C239" s="4"/>
      <c r="D239" s="4"/>
      <c r="E239" s="4"/>
      <c r="F239" s="4">
        <v>350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7">
        <f t="shared" si="43"/>
        <v>14000</v>
      </c>
      <c r="X239" s="8"/>
    </row>
    <row r="240" spans="1:24">
      <c r="A240" s="3">
        <v>43791</v>
      </c>
      <c r="B240" s="4" t="s">
        <v>36</v>
      </c>
      <c r="C240" s="4"/>
      <c r="D240" s="4"/>
      <c r="E240" s="4"/>
      <c r="F240" s="4">
        <v>470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7">
        <f t="shared" si="43"/>
        <v>18800</v>
      </c>
      <c r="X240" s="8"/>
    </row>
    <row r="241" spans="1:24">
      <c r="A241" s="3">
        <v>43791</v>
      </c>
      <c r="B241" s="4" t="s">
        <v>37</v>
      </c>
      <c r="C241" s="4"/>
      <c r="D241" s="4"/>
      <c r="E241" s="4"/>
      <c r="F241" s="4">
        <v>420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7">
        <f t="shared" si="43"/>
        <v>16800</v>
      </c>
      <c r="X241" s="8"/>
    </row>
    <row r="242" spans="1:24">
      <c r="A242" s="3">
        <v>43791</v>
      </c>
      <c r="B242" s="4" t="s">
        <v>38</v>
      </c>
      <c r="C242" s="4"/>
      <c r="D242" s="4"/>
      <c r="E242" s="4"/>
      <c r="F242" s="4">
        <v>480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7">
        <f t="shared" si="43"/>
        <v>19200</v>
      </c>
      <c r="X242" s="8"/>
    </row>
    <row r="243" spans="1:24">
      <c r="A243" s="3">
        <v>43791</v>
      </c>
      <c r="B243" s="4" t="s">
        <v>39</v>
      </c>
      <c r="C243" s="4"/>
      <c r="D243" s="4"/>
      <c r="E243" s="4"/>
      <c r="F243" s="4">
        <v>300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7">
        <f t="shared" si="43"/>
        <v>12000</v>
      </c>
      <c r="X243" s="8">
        <f>SUM(W239:W243)</f>
        <v>80800</v>
      </c>
    </row>
    <row r="244" spans="1:24">
      <c r="A244" s="71" t="s">
        <v>1</v>
      </c>
      <c r="B244" s="71"/>
      <c r="C244" s="6">
        <f t="shared" ref="C244:W244" si="48">SUM(C234:C243)</f>
        <v>1250</v>
      </c>
      <c r="D244" s="6">
        <f t="shared" si="48"/>
        <v>0</v>
      </c>
      <c r="E244" s="6">
        <f t="shared" si="48"/>
        <v>0</v>
      </c>
      <c r="F244" s="6">
        <f t="shared" si="48"/>
        <v>2020</v>
      </c>
      <c r="G244" s="6">
        <f t="shared" si="48"/>
        <v>0</v>
      </c>
      <c r="H244" s="6">
        <f t="shared" si="48"/>
        <v>0</v>
      </c>
      <c r="I244" s="6">
        <f t="shared" si="48"/>
        <v>33</v>
      </c>
      <c r="J244" s="6">
        <f t="shared" si="48"/>
        <v>0</v>
      </c>
      <c r="K244" s="6">
        <f t="shared" si="48"/>
        <v>350</v>
      </c>
      <c r="L244" s="6">
        <f t="shared" si="48"/>
        <v>0</v>
      </c>
      <c r="M244" s="6">
        <f t="shared" si="48"/>
        <v>500</v>
      </c>
      <c r="N244" s="6">
        <f t="shared" si="48"/>
        <v>0</v>
      </c>
      <c r="O244" s="6">
        <f t="shared" si="48"/>
        <v>0</v>
      </c>
      <c r="P244" s="6">
        <f t="shared" si="48"/>
        <v>0</v>
      </c>
      <c r="Q244" s="6">
        <f t="shared" si="48"/>
        <v>0</v>
      </c>
      <c r="R244" s="6">
        <f t="shared" si="48"/>
        <v>15</v>
      </c>
      <c r="S244" s="6">
        <f t="shared" si="48"/>
        <v>0</v>
      </c>
      <c r="T244" s="6">
        <f t="shared" si="48"/>
        <v>0</v>
      </c>
      <c r="U244" s="6">
        <f t="shared" si="48"/>
        <v>0</v>
      </c>
      <c r="V244" s="6">
        <f t="shared" si="48"/>
        <v>0</v>
      </c>
      <c r="W244" s="6">
        <f t="shared" si="48"/>
        <v>175625</v>
      </c>
      <c r="X244" s="8">
        <f>SUM(C244:V244)</f>
        <v>4168</v>
      </c>
    </row>
    <row r="245" spans="1:24">
      <c r="A245" s="3">
        <v>43792</v>
      </c>
      <c r="B245" s="4" t="s">
        <v>22</v>
      </c>
      <c r="C245" s="4"/>
      <c r="D245" s="4"/>
      <c r="E245" s="4"/>
      <c r="F245" s="4"/>
      <c r="G245" s="4"/>
      <c r="H245" s="4"/>
      <c r="I245" s="4">
        <v>10</v>
      </c>
      <c r="J245" s="4"/>
      <c r="K245" s="4">
        <v>200</v>
      </c>
      <c r="L245" s="4"/>
      <c r="M245" s="4"/>
      <c r="N245" s="4"/>
      <c r="O245" s="4">
        <v>100</v>
      </c>
      <c r="P245" s="4"/>
      <c r="Q245" s="4"/>
      <c r="R245" s="4"/>
      <c r="S245" s="4"/>
      <c r="T245" s="4"/>
      <c r="U245" s="4"/>
      <c r="V245" s="4"/>
      <c r="W245" s="7">
        <f t="shared" si="43"/>
        <v>11250</v>
      </c>
      <c r="X245" s="8"/>
    </row>
    <row r="246" spans="1:24">
      <c r="A246" s="3">
        <v>43792</v>
      </c>
      <c r="B246" s="4" t="s">
        <v>24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>
        <v>10</v>
      </c>
      <c r="S246" s="4"/>
      <c r="T246" s="4"/>
      <c r="U246" s="4"/>
      <c r="V246" s="4"/>
      <c r="W246" s="7">
        <f t="shared" si="43"/>
        <v>10000</v>
      </c>
      <c r="X246" s="8"/>
    </row>
    <row r="247" spans="1:24">
      <c r="A247" s="3">
        <v>43792</v>
      </c>
      <c r="B247" s="4" t="s">
        <v>32</v>
      </c>
      <c r="C247" s="4">
        <v>515</v>
      </c>
      <c r="D247" s="4"/>
      <c r="E247" s="4"/>
      <c r="F247" s="4"/>
      <c r="G247" s="4"/>
      <c r="H247" s="4"/>
      <c r="I247" s="4">
        <v>15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7">
        <f t="shared" si="43"/>
        <v>20975</v>
      </c>
      <c r="X247" s="8">
        <f>SUM(W245:W247)</f>
        <v>42225</v>
      </c>
    </row>
    <row r="248" spans="1:24">
      <c r="A248" s="3">
        <v>43792</v>
      </c>
      <c r="B248" s="4" t="s">
        <v>33</v>
      </c>
      <c r="C248" s="4">
        <v>400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7">
        <f t="shared" si="43"/>
        <v>16000</v>
      </c>
      <c r="X248" s="8"/>
    </row>
    <row r="249" spans="1:24">
      <c r="A249" s="3">
        <v>43792</v>
      </c>
      <c r="B249" s="4" t="s">
        <v>34</v>
      </c>
      <c r="C249" s="4">
        <v>350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7">
        <f t="shared" si="43"/>
        <v>14000</v>
      </c>
      <c r="X249" s="8">
        <f>SUM(W248:W249)</f>
        <v>30000</v>
      </c>
    </row>
    <row r="250" spans="1:24">
      <c r="A250" s="3">
        <v>43792</v>
      </c>
      <c r="B250" s="4" t="s">
        <v>35</v>
      </c>
      <c r="C250" s="4">
        <v>200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7">
        <f t="shared" si="43"/>
        <v>8000</v>
      </c>
      <c r="X250" s="8"/>
    </row>
    <row r="251" spans="1:24">
      <c r="A251" s="3">
        <v>43792</v>
      </c>
      <c r="B251" s="4" t="s">
        <v>36</v>
      </c>
      <c r="C251" s="4"/>
      <c r="D251" s="4"/>
      <c r="E251" s="4"/>
      <c r="F251" s="4">
        <v>376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7">
        <f t="shared" si="43"/>
        <v>15040</v>
      </c>
      <c r="X251" s="8"/>
    </row>
    <row r="252" spans="1:24">
      <c r="A252" s="3">
        <v>43792</v>
      </c>
      <c r="B252" s="4" t="s">
        <v>37</v>
      </c>
      <c r="C252" s="4"/>
      <c r="D252" s="4"/>
      <c r="E252" s="4"/>
      <c r="F252" s="4">
        <v>250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7">
        <f t="shared" si="43"/>
        <v>10000</v>
      </c>
      <c r="X252" s="8"/>
    </row>
    <row r="253" spans="1:24">
      <c r="A253" s="3">
        <v>43792</v>
      </c>
      <c r="B253" s="4" t="s">
        <v>38</v>
      </c>
      <c r="C253" s="4"/>
      <c r="D253" s="4"/>
      <c r="E253" s="4"/>
      <c r="F253" s="4">
        <v>300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7">
        <f t="shared" si="43"/>
        <v>12000</v>
      </c>
      <c r="X253" s="8"/>
    </row>
    <row r="254" spans="1:24">
      <c r="A254" s="3">
        <v>43792</v>
      </c>
      <c r="B254" s="4" t="s">
        <v>39</v>
      </c>
      <c r="C254" s="4"/>
      <c r="D254" s="4"/>
      <c r="E254" s="4"/>
      <c r="F254" s="4">
        <v>250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7">
        <f t="shared" si="43"/>
        <v>10000</v>
      </c>
      <c r="X254" s="8">
        <f>SUM(W250:W254)</f>
        <v>55040</v>
      </c>
    </row>
    <row r="255" spans="1:24">
      <c r="A255" s="71" t="s">
        <v>1</v>
      </c>
      <c r="B255" s="71"/>
      <c r="C255" s="6">
        <f t="shared" ref="C255:W255" si="49">SUM(C245:C254)</f>
        <v>1465</v>
      </c>
      <c r="D255" s="6">
        <f t="shared" si="49"/>
        <v>0</v>
      </c>
      <c r="E255" s="6">
        <f t="shared" si="49"/>
        <v>0</v>
      </c>
      <c r="F255" s="6">
        <f t="shared" si="49"/>
        <v>1176</v>
      </c>
      <c r="G255" s="6">
        <f t="shared" si="49"/>
        <v>0</v>
      </c>
      <c r="H255" s="6">
        <f t="shared" si="49"/>
        <v>0</v>
      </c>
      <c r="I255" s="6">
        <f t="shared" si="49"/>
        <v>25</v>
      </c>
      <c r="J255" s="6">
        <f t="shared" si="49"/>
        <v>0</v>
      </c>
      <c r="K255" s="6">
        <f t="shared" si="49"/>
        <v>200</v>
      </c>
      <c r="L255" s="6">
        <f t="shared" si="49"/>
        <v>0</v>
      </c>
      <c r="M255" s="6">
        <f t="shared" si="49"/>
        <v>0</v>
      </c>
      <c r="N255" s="6">
        <f t="shared" si="49"/>
        <v>0</v>
      </c>
      <c r="O255" s="6">
        <f t="shared" si="49"/>
        <v>100</v>
      </c>
      <c r="P255" s="6">
        <f t="shared" si="49"/>
        <v>0</v>
      </c>
      <c r="Q255" s="6">
        <f t="shared" si="49"/>
        <v>0</v>
      </c>
      <c r="R255" s="6">
        <f t="shared" si="49"/>
        <v>10</v>
      </c>
      <c r="S255" s="6">
        <f t="shared" si="49"/>
        <v>0</v>
      </c>
      <c r="T255" s="6">
        <f t="shared" si="49"/>
        <v>0</v>
      </c>
      <c r="U255" s="6">
        <f t="shared" si="49"/>
        <v>0</v>
      </c>
      <c r="V255" s="6">
        <f t="shared" si="49"/>
        <v>0</v>
      </c>
      <c r="W255" s="6">
        <f t="shared" si="49"/>
        <v>127265</v>
      </c>
      <c r="X255" s="8">
        <f>SUM(C255:V255)</f>
        <v>2976</v>
      </c>
    </row>
    <row r="256" spans="1:24">
      <c r="A256" s="3">
        <v>43793</v>
      </c>
      <c r="B256" s="4" t="s">
        <v>22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7">
        <f t="shared" si="43"/>
        <v>0</v>
      </c>
      <c r="X256" s="8"/>
    </row>
    <row r="257" spans="1:24">
      <c r="A257" s="3">
        <v>43793</v>
      </c>
      <c r="B257" s="4" t="s">
        <v>24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7">
        <f t="shared" si="43"/>
        <v>0</v>
      </c>
      <c r="X257" s="8"/>
    </row>
    <row r="258" spans="1:24">
      <c r="A258" s="3">
        <v>43793</v>
      </c>
      <c r="B258" s="4" t="s">
        <v>32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7">
        <f t="shared" si="43"/>
        <v>0</v>
      </c>
      <c r="X258" s="8">
        <f>SUM(W256:W258)</f>
        <v>0</v>
      </c>
    </row>
    <row r="259" spans="1:24">
      <c r="A259" s="3">
        <v>43793</v>
      </c>
      <c r="B259" s="4" t="s">
        <v>33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7">
        <f t="shared" si="43"/>
        <v>0</v>
      </c>
      <c r="X259" s="8"/>
    </row>
    <row r="260" spans="1:24">
      <c r="A260" s="3">
        <v>43793</v>
      </c>
      <c r="B260" s="4" t="s">
        <v>34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7">
        <f t="shared" ref="W260:W329" si="50">(C260*40)+(D260*25)+(E260*20)+(F260*40)+(G260*50)+(H260*50)+(I260*25)+(J260*30)+(K260*40)+(L260*30)+(M260*30)+(N260*30)+(O260*30)+(P260*25+(Q260*1000)+(R260*1000)+(S260*950)+(T260*40)+(U260*25)+(V260*50))</f>
        <v>0</v>
      </c>
      <c r="X260" s="8">
        <f>SUM(W259:W260)</f>
        <v>0</v>
      </c>
    </row>
    <row r="261" spans="1:24">
      <c r="A261" s="3">
        <v>43793</v>
      </c>
      <c r="B261" s="4" t="s">
        <v>35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7">
        <f t="shared" si="50"/>
        <v>0</v>
      </c>
      <c r="X261" s="8"/>
    </row>
    <row r="262" spans="1:24">
      <c r="A262" s="3">
        <v>43793</v>
      </c>
      <c r="B262" s="4" t="s">
        <v>36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7">
        <f t="shared" si="50"/>
        <v>0</v>
      </c>
      <c r="X262" s="8"/>
    </row>
    <row r="263" spans="1:24">
      <c r="A263" s="3">
        <v>43793</v>
      </c>
      <c r="B263" s="4" t="s">
        <v>37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7">
        <f t="shared" si="50"/>
        <v>0</v>
      </c>
      <c r="X263" s="8"/>
    </row>
    <row r="264" spans="1:24">
      <c r="A264" s="3">
        <v>43793</v>
      </c>
      <c r="B264" s="4" t="s">
        <v>38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7">
        <f t="shared" si="50"/>
        <v>0</v>
      </c>
      <c r="X264" s="8"/>
    </row>
    <row r="265" spans="1:24">
      <c r="A265" s="3">
        <v>43793</v>
      </c>
      <c r="B265" s="4" t="s">
        <v>39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7">
        <f t="shared" si="50"/>
        <v>0</v>
      </c>
      <c r="X265" s="8">
        <f>SUM(W261:W265)</f>
        <v>0</v>
      </c>
    </row>
    <row r="266" spans="1:24">
      <c r="A266" s="71" t="s">
        <v>1</v>
      </c>
      <c r="B266" s="71"/>
      <c r="C266" s="6">
        <f t="shared" ref="C266:W266" si="51">SUM(C256:C265)</f>
        <v>0</v>
      </c>
      <c r="D266" s="6">
        <f t="shared" si="51"/>
        <v>0</v>
      </c>
      <c r="E266" s="6">
        <f t="shared" si="51"/>
        <v>0</v>
      </c>
      <c r="F266" s="6">
        <f t="shared" si="51"/>
        <v>0</v>
      </c>
      <c r="G266" s="6">
        <f t="shared" si="51"/>
        <v>0</v>
      </c>
      <c r="H266" s="6">
        <f t="shared" si="51"/>
        <v>0</v>
      </c>
      <c r="I266" s="6">
        <f t="shared" si="51"/>
        <v>0</v>
      </c>
      <c r="J266" s="6">
        <f t="shared" si="51"/>
        <v>0</v>
      </c>
      <c r="K266" s="6">
        <f t="shared" si="51"/>
        <v>0</v>
      </c>
      <c r="L266" s="6">
        <f t="shared" si="51"/>
        <v>0</v>
      </c>
      <c r="M266" s="6">
        <f t="shared" si="51"/>
        <v>0</v>
      </c>
      <c r="N266" s="6">
        <f t="shared" si="51"/>
        <v>0</v>
      </c>
      <c r="O266" s="6">
        <f t="shared" si="51"/>
        <v>0</v>
      </c>
      <c r="P266" s="6">
        <f t="shared" si="51"/>
        <v>0</v>
      </c>
      <c r="Q266" s="6">
        <f t="shared" si="51"/>
        <v>0</v>
      </c>
      <c r="R266" s="6">
        <f t="shared" si="51"/>
        <v>0</v>
      </c>
      <c r="S266" s="6">
        <f t="shared" si="51"/>
        <v>0</v>
      </c>
      <c r="T266" s="6">
        <f t="shared" si="51"/>
        <v>0</v>
      </c>
      <c r="U266" s="6">
        <f t="shared" si="51"/>
        <v>0</v>
      </c>
      <c r="V266" s="6">
        <f t="shared" si="51"/>
        <v>0</v>
      </c>
      <c r="W266" s="6">
        <f t="shared" si="51"/>
        <v>0</v>
      </c>
      <c r="X266" s="8"/>
    </row>
    <row r="267" spans="1:24">
      <c r="A267" s="3">
        <v>43794</v>
      </c>
      <c r="B267" s="4" t="s">
        <v>22</v>
      </c>
      <c r="C267" s="4"/>
      <c r="D267" s="4"/>
      <c r="E267" s="4"/>
      <c r="F267" s="4"/>
      <c r="G267" s="4"/>
      <c r="H267" s="4"/>
      <c r="I267" s="4">
        <v>10</v>
      </c>
      <c r="J267" s="4"/>
      <c r="K267" s="4">
        <v>200</v>
      </c>
      <c r="L267" s="4"/>
      <c r="M267" s="4">
        <v>225</v>
      </c>
      <c r="N267" s="4"/>
      <c r="O267" s="4"/>
      <c r="P267" s="4"/>
      <c r="Q267" s="4"/>
      <c r="R267" s="4"/>
      <c r="S267" s="4"/>
      <c r="T267" s="4"/>
      <c r="U267" s="4"/>
      <c r="V267" s="4"/>
      <c r="W267" s="7">
        <f t="shared" si="50"/>
        <v>15000</v>
      </c>
      <c r="X267" s="8"/>
    </row>
    <row r="268" spans="1:24">
      <c r="A268" s="3">
        <v>43794</v>
      </c>
      <c r="B268" s="4" t="s">
        <v>24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>
        <v>12</v>
      </c>
      <c r="S268" s="4"/>
      <c r="T268" s="4"/>
      <c r="U268" s="4"/>
      <c r="V268" s="4"/>
      <c r="W268" s="7">
        <f t="shared" si="50"/>
        <v>12000</v>
      </c>
      <c r="X268" s="8"/>
    </row>
    <row r="269" spans="1:24">
      <c r="A269" s="3">
        <v>43794</v>
      </c>
      <c r="B269" s="4" t="s">
        <v>32</v>
      </c>
      <c r="C269" s="4">
        <v>100</v>
      </c>
      <c r="D269" s="4"/>
      <c r="E269" s="4"/>
      <c r="F269" s="4"/>
      <c r="G269" s="4"/>
      <c r="H269" s="4"/>
      <c r="I269" s="4">
        <v>20</v>
      </c>
      <c r="J269" s="4"/>
      <c r="K269" s="4"/>
      <c r="L269" s="4"/>
      <c r="M269" s="4">
        <v>700</v>
      </c>
      <c r="N269" s="4"/>
      <c r="O269" s="4"/>
      <c r="P269" s="4"/>
      <c r="Q269" s="4"/>
      <c r="R269" s="4"/>
      <c r="S269" s="4"/>
      <c r="T269" s="4"/>
      <c r="U269" s="4"/>
      <c r="V269" s="4"/>
      <c r="W269" s="7">
        <f t="shared" si="50"/>
        <v>25500</v>
      </c>
      <c r="X269" s="8">
        <f>SUM(W267:W269)</f>
        <v>52500</v>
      </c>
    </row>
    <row r="270" spans="1:24">
      <c r="A270" s="3">
        <v>43794</v>
      </c>
      <c r="B270" s="4" t="s">
        <v>33</v>
      </c>
      <c r="C270" s="4">
        <v>500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7">
        <f t="shared" si="50"/>
        <v>20000</v>
      </c>
      <c r="X270" s="8"/>
    </row>
    <row r="271" spans="1:24">
      <c r="A271" s="3">
        <v>43794</v>
      </c>
      <c r="B271" s="4" t="s">
        <v>34</v>
      </c>
      <c r="C271" s="4">
        <v>500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7">
        <f t="shared" si="50"/>
        <v>20000</v>
      </c>
      <c r="X271" s="8">
        <f>SUM(W270:W271)</f>
        <v>40000</v>
      </c>
    </row>
    <row r="272" spans="1:24">
      <c r="A272" s="3">
        <v>43794</v>
      </c>
      <c r="B272" s="4" t="s">
        <v>35</v>
      </c>
      <c r="C272" s="4">
        <v>420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7">
        <f t="shared" si="50"/>
        <v>16800</v>
      </c>
      <c r="X272" s="8"/>
    </row>
    <row r="273" spans="1:24">
      <c r="A273" s="3">
        <v>43794</v>
      </c>
      <c r="B273" s="4" t="s">
        <v>36</v>
      </c>
      <c r="C273" s="4"/>
      <c r="D273" s="4"/>
      <c r="E273" s="4"/>
      <c r="F273" s="4">
        <v>150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>
        <v>200</v>
      </c>
      <c r="V273" s="4"/>
      <c r="W273" s="7">
        <f t="shared" si="50"/>
        <v>11000</v>
      </c>
      <c r="X273" s="8"/>
    </row>
    <row r="274" spans="1:24">
      <c r="A274" s="3">
        <v>43794</v>
      </c>
      <c r="B274" s="4" t="s">
        <v>37</v>
      </c>
      <c r="C274" s="4">
        <v>480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7">
        <f t="shared" si="50"/>
        <v>19200</v>
      </c>
      <c r="X274" s="8"/>
    </row>
    <row r="275" spans="1:24">
      <c r="A275" s="3">
        <v>43794</v>
      </c>
      <c r="B275" s="4" t="s">
        <v>38</v>
      </c>
      <c r="C275" s="4"/>
      <c r="D275" s="4"/>
      <c r="E275" s="4"/>
      <c r="F275" s="4">
        <v>426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7">
        <f t="shared" si="50"/>
        <v>17040</v>
      </c>
      <c r="X275" s="8"/>
    </row>
    <row r="276" spans="1:24">
      <c r="A276" s="3">
        <v>43794</v>
      </c>
      <c r="B276" s="4" t="s">
        <v>39</v>
      </c>
      <c r="C276" s="4"/>
      <c r="D276" s="4"/>
      <c r="E276" s="4"/>
      <c r="F276" s="4">
        <v>400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7">
        <f t="shared" si="50"/>
        <v>16000</v>
      </c>
      <c r="X276" s="8">
        <f>SUM(W272:W276)</f>
        <v>80040</v>
      </c>
    </row>
    <row r="277" spans="1:24">
      <c r="A277" s="71" t="s">
        <v>1</v>
      </c>
      <c r="B277" s="71"/>
      <c r="C277" s="6">
        <f t="shared" ref="C277:W277" si="52">SUM(C267:C276)</f>
        <v>2000</v>
      </c>
      <c r="D277" s="6">
        <f t="shared" si="52"/>
        <v>0</v>
      </c>
      <c r="E277" s="6">
        <f t="shared" si="52"/>
        <v>0</v>
      </c>
      <c r="F277" s="6">
        <f t="shared" si="52"/>
        <v>976</v>
      </c>
      <c r="G277" s="6">
        <f t="shared" si="52"/>
        <v>0</v>
      </c>
      <c r="H277" s="6">
        <f t="shared" si="52"/>
        <v>0</v>
      </c>
      <c r="I277" s="6">
        <f t="shared" si="52"/>
        <v>30</v>
      </c>
      <c r="J277" s="6">
        <f t="shared" si="52"/>
        <v>0</v>
      </c>
      <c r="K277" s="6">
        <f t="shared" si="52"/>
        <v>200</v>
      </c>
      <c r="L277" s="6">
        <f t="shared" si="52"/>
        <v>0</v>
      </c>
      <c r="M277" s="6">
        <f t="shared" si="52"/>
        <v>925</v>
      </c>
      <c r="N277" s="6">
        <f t="shared" si="52"/>
        <v>0</v>
      </c>
      <c r="O277" s="6">
        <f t="shared" si="52"/>
        <v>0</v>
      </c>
      <c r="P277" s="6">
        <f t="shared" si="52"/>
        <v>0</v>
      </c>
      <c r="Q277" s="6">
        <f t="shared" si="52"/>
        <v>0</v>
      </c>
      <c r="R277" s="6">
        <f t="shared" si="52"/>
        <v>12</v>
      </c>
      <c r="S277" s="6">
        <f t="shared" si="52"/>
        <v>0</v>
      </c>
      <c r="T277" s="6">
        <f t="shared" si="52"/>
        <v>0</v>
      </c>
      <c r="U277" s="6">
        <f t="shared" si="52"/>
        <v>200</v>
      </c>
      <c r="V277" s="6">
        <f t="shared" si="52"/>
        <v>0</v>
      </c>
      <c r="W277" s="6">
        <f t="shared" si="52"/>
        <v>172540</v>
      </c>
      <c r="X277" s="8">
        <f>SUM(C277:V277)</f>
        <v>4343</v>
      </c>
    </row>
    <row r="278" spans="1:24">
      <c r="A278" s="3">
        <v>43795</v>
      </c>
      <c r="B278" s="4" t="s">
        <v>22</v>
      </c>
      <c r="C278" s="4"/>
      <c r="D278" s="4"/>
      <c r="E278" s="4"/>
      <c r="F278" s="4"/>
      <c r="G278" s="4"/>
      <c r="H278" s="4"/>
      <c r="I278" s="4">
        <v>10</v>
      </c>
      <c r="J278" s="4"/>
      <c r="K278" s="4">
        <v>250</v>
      </c>
      <c r="L278" s="4"/>
      <c r="M278" s="4"/>
      <c r="N278" s="4"/>
      <c r="O278" s="4">
        <v>88</v>
      </c>
      <c r="P278" s="4"/>
      <c r="Q278" s="4"/>
      <c r="R278" s="4"/>
      <c r="S278" s="4"/>
      <c r="T278" s="4"/>
      <c r="U278" s="4"/>
      <c r="V278" s="4"/>
      <c r="W278" s="7">
        <f t="shared" si="50"/>
        <v>12890</v>
      </c>
      <c r="X278" s="8"/>
    </row>
    <row r="279" spans="1:24">
      <c r="A279" s="3">
        <v>43795</v>
      </c>
      <c r="B279" s="4" t="s">
        <v>24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>
        <v>12</v>
      </c>
      <c r="S279" s="4"/>
      <c r="T279" s="4"/>
      <c r="U279" s="4"/>
      <c r="V279" s="4"/>
      <c r="W279" s="7">
        <f t="shared" si="50"/>
        <v>12000</v>
      </c>
      <c r="X279" s="8"/>
    </row>
    <row r="280" spans="1:24">
      <c r="A280" s="3">
        <v>43795</v>
      </c>
      <c r="B280" s="4" t="s">
        <v>32</v>
      </c>
      <c r="C280" s="4">
        <v>450</v>
      </c>
      <c r="D280" s="4">
        <v>260</v>
      </c>
      <c r="E280" s="4"/>
      <c r="F280" s="4"/>
      <c r="G280" s="4"/>
      <c r="H280" s="4"/>
      <c r="I280" s="4">
        <v>20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7">
        <f t="shared" si="50"/>
        <v>25000</v>
      </c>
      <c r="X280" s="8">
        <f>SUM(W278:W280)</f>
        <v>49890</v>
      </c>
    </row>
    <row r="281" spans="1:24">
      <c r="A281" s="3">
        <v>43795</v>
      </c>
      <c r="B281" s="4" t="s">
        <v>33</v>
      </c>
      <c r="C281" s="4">
        <v>400</v>
      </c>
      <c r="D281" s="4">
        <v>200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7">
        <f t="shared" si="50"/>
        <v>21000</v>
      </c>
      <c r="X281" s="8"/>
    </row>
    <row r="282" spans="1:24">
      <c r="A282" s="3">
        <v>43795</v>
      </c>
      <c r="B282" s="4" t="s">
        <v>34</v>
      </c>
      <c r="C282" s="4">
        <v>500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7">
        <f t="shared" si="50"/>
        <v>20000</v>
      </c>
      <c r="X282" s="8">
        <f>SUM(W281:W282)</f>
        <v>41000</v>
      </c>
    </row>
    <row r="283" spans="1:24">
      <c r="A283" s="3">
        <v>43795</v>
      </c>
      <c r="B283" s="4" t="s">
        <v>35</v>
      </c>
      <c r="C283" s="4">
        <v>350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7">
        <f t="shared" si="50"/>
        <v>14000</v>
      </c>
      <c r="X283" s="8"/>
    </row>
    <row r="284" spans="1:24">
      <c r="A284" s="3">
        <v>43795</v>
      </c>
      <c r="B284" s="4" t="s">
        <v>36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>
        <v>9</v>
      </c>
      <c r="T284" s="4"/>
      <c r="U284" s="4"/>
      <c r="V284" s="4"/>
      <c r="W284" s="7">
        <f t="shared" si="50"/>
        <v>8550</v>
      </c>
      <c r="X284" s="8"/>
    </row>
    <row r="285" spans="1:24">
      <c r="A285" s="3">
        <v>43795</v>
      </c>
      <c r="B285" s="4" t="s">
        <v>37</v>
      </c>
      <c r="C285" s="4">
        <v>200</v>
      </c>
      <c r="D285" s="4"/>
      <c r="E285" s="4"/>
      <c r="F285" s="4">
        <v>287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7">
        <f t="shared" si="50"/>
        <v>19480</v>
      </c>
      <c r="X285" s="8"/>
    </row>
    <row r="286" spans="1:24">
      <c r="A286" s="3">
        <v>43795</v>
      </c>
      <c r="B286" s="4" t="s">
        <v>38</v>
      </c>
      <c r="C286" s="4"/>
      <c r="D286" s="4"/>
      <c r="E286" s="4"/>
      <c r="F286" s="4">
        <v>380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7">
        <f t="shared" si="50"/>
        <v>15200</v>
      </c>
      <c r="X286" s="8"/>
    </row>
    <row r="287" spans="1:24">
      <c r="A287" s="3">
        <v>43795</v>
      </c>
      <c r="B287" s="4" t="s">
        <v>39</v>
      </c>
      <c r="C287" s="4"/>
      <c r="D287" s="4"/>
      <c r="E287" s="4"/>
      <c r="F287" s="4">
        <v>150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>
        <v>250</v>
      </c>
      <c r="V287" s="4"/>
      <c r="W287" s="7">
        <f t="shared" si="50"/>
        <v>12250</v>
      </c>
      <c r="X287" s="8">
        <f>SUM(W283:W287)</f>
        <v>69480</v>
      </c>
    </row>
    <row r="288" spans="1:24">
      <c r="A288" s="71" t="s">
        <v>1</v>
      </c>
      <c r="B288" s="71"/>
      <c r="C288" s="6">
        <f t="shared" ref="C288:W288" si="53">SUM(C278:C287)</f>
        <v>1900</v>
      </c>
      <c r="D288" s="6">
        <f t="shared" si="53"/>
        <v>460</v>
      </c>
      <c r="E288" s="6">
        <f t="shared" si="53"/>
        <v>0</v>
      </c>
      <c r="F288" s="6">
        <f t="shared" si="53"/>
        <v>817</v>
      </c>
      <c r="G288" s="6">
        <f t="shared" si="53"/>
        <v>0</v>
      </c>
      <c r="H288" s="6">
        <f t="shared" si="53"/>
        <v>0</v>
      </c>
      <c r="I288" s="6">
        <f t="shared" si="53"/>
        <v>30</v>
      </c>
      <c r="J288" s="6">
        <f t="shared" si="53"/>
        <v>0</v>
      </c>
      <c r="K288" s="6">
        <f t="shared" si="53"/>
        <v>250</v>
      </c>
      <c r="L288" s="6">
        <f t="shared" si="53"/>
        <v>0</v>
      </c>
      <c r="M288" s="6">
        <f t="shared" si="53"/>
        <v>0</v>
      </c>
      <c r="N288" s="6">
        <f t="shared" si="53"/>
        <v>0</v>
      </c>
      <c r="O288" s="6">
        <f t="shared" si="53"/>
        <v>88</v>
      </c>
      <c r="P288" s="6">
        <f t="shared" si="53"/>
        <v>0</v>
      </c>
      <c r="Q288" s="6">
        <f t="shared" si="53"/>
        <v>0</v>
      </c>
      <c r="R288" s="6">
        <f t="shared" si="53"/>
        <v>12</v>
      </c>
      <c r="S288" s="6">
        <f t="shared" si="53"/>
        <v>9</v>
      </c>
      <c r="T288" s="6">
        <f t="shared" si="53"/>
        <v>0</v>
      </c>
      <c r="U288" s="6">
        <f t="shared" si="53"/>
        <v>250</v>
      </c>
      <c r="V288" s="6">
        <f t="shared" si="53"/>
        <v>0</v>
      </c>
      <c r="W288" s="6">
        <f t="shared" si="53"/>
        <v>160370</v>
      </c>
      <c r="X288" s="8">
        <f>SUM(C288:V288)</f>
        <v>3816</v>
      </c>
    </row>
    <row r="289" spans="1:24">
      <c r="A289" s="3">
        <v>43796</v>
      </c>
      <c r="B289" s="4" t="s">
        <v>22</v>
      </c>
      <c r="C289" s="4"/>
      <c r="D289" s="4"/>
      <c r="E289" s="4"/>
      <c r="F289" s="4"/>
      <c r="G289" s="4"/>
      <c r="H289" s="4"/>
      <c r="I289" s="4">
        <v>6</v>
      </c>
      <c r="J289" s="4"/>
      <c r="K289" s="4">
        <v>260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7">
        <f t="shared" si="50"/>
        <v>10550</v>
      </c>
      <c r="X289" s="8"/>
    </row>
    <row r="290" spans="1:24">
      <c r="A290" s="3">
        <v>43796</v>
      </c>
      <c r="B290" s="4" t="s">
        <v>24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>
        <v>12</v>
      </c>
      <c r="S290" s="4"/>
      <c r="T290" s="4"/>
      <c r="U290" s="4"/>
      <c r="V290" s="4"/>
      <c r="W290" s="7">
        <f t="shared" si="50"/>
        <v>12000</v>
      </c>
      <c r="X290" s="8"/>
    </row>
    <row r="291" spans="1:24">
      <c r="A291" s="3">
        <v>43796</v>
      </c>
      <c r="B291" s="4" t="s">
        <v>32</v>
      </c>
      <c r="C291" s="4">
        <v>733</v>
      </c>
      <c r="D291" s="4"/>
      <c r="E291" s="4"/>
      <c r="F291" s="4"/>
      <c r="G291" s="4"/>
      <c r="H291" s="4"/>
      <c r="I291" s="4">
        <v>10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7">
        <f t="shared" si="50"/>
        <v>29570</v>
      </c>
      <c r="X291" s="8">
        <f>SUM(W289:W291)</f>
        <v>52120</v>
      </c>
    </row>
    <row r="292" spans="1:24">
      <c r="A292" s="3">
        <v>43796</v>
      </c>
      <c r="B292" s="4" t="s">
        <v>33</v>
      </c>
      <c r="C292" s="4">
        <v>550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7">
        <f t="shared" si="50"/>
        <v>22000</v>
      </c>
      <c r="X292" s="8"/>
    </row>
    <row r="293" spans="1:24">
      <c r="A293" s="3">
        <v>43796</v>
      </c>
      <c r="B293" s="4" t="s">
        <v>34</v>
      </c>
      <c r="C293" s="4">
        <v>400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7">
        <f t="shared" si="50"/>
        <v>16000</v>
      </c>
      <c r="X293" s="8">
        <f>SUM(W292:W293)</f>
        <v>38000</v>
      </c>
    </row>
    <row r="294" spans="1:24">
      <c r="A294" s="3">
        <v>43796</v>
      </c>
      <c r="B294" s="4" t="s">
        <v>35</v>
      </c>
      <c r="C294" s="4">
        <v>475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7">
        <f t="shared" si="50"/>
        <v>19000</v>
      </c>
      <c r="X294" s="8"/>
    </row>
    <row r="295" spans="1:24">
      <c r="A295" s="3">
        <v>43796</v>
      </c>
      <c r="B295" s="4" t="s">
        <v>36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31</v>
      </c>
      <c r="T295" s="4"/>
      <c r="U295" s="4"/>
      <c r="V295" s="4"/>
      <c r="W295" s="7">
        <f t="shared" si="50"/>
        <v>29450</v>
      </c>
      <c r="X295" s="8"/>
    </row>
    <row r="296" spans="1:24">
      <c r="A296" s="3">
        <v>43796</v>
      </c>
      <c r="B296" s="4" t="s">
        <v>37</v>
      </c>
      <c r="C296" s="4"/>
      <c r="D296" s="4"/>
      <c r="E296" s="4"/>
      <c r="F296" s="4">
        <v>347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7">
        <f t="shared" si="50"/>
        <v>13880</v>
      </c>
      <c r="X296" s="8"/>
    </row>
    <row r="297" spans="1:24">
      <c r="A297" s="3">
        <v>43796</v>
      </c>
      <c r="B297" s="4" t="s">
        <v>38</v>
      </c>
      <c r="C297" s="4"/>
      <c r="D297" s="4"/>
      <c r="E297" s="4"/>
      <c r="F297" s="4">
        <v>200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>
        <v>350</v>
      </c>
      <c r="V297" s="4"/>
      <c r="W297" s="7">
        <f t="shared" si="50"/>
        <v>16750</v>
      </c>
      <c r="X297" s="8"/>
    </row>
    <row r="298" spans="1:24">
      <c r="A298" s="3">
        <v>43796</v>
      </c>
      <c r="B298" s="4" t="s">
        <v>39</v>
      </c>
      <c r="C298" s="4"/>
      <c r="D298" s="4"/>
      <c r="E298" s="4"/>
      <c r="F298" s="4">
        <v>100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>
        <v>550</v>
      </c>
      <c r="V298" s="4"/>
      <c r="W298" s="7">
        <f t="shared" si="50"/>
        <v>17750</v>
      </c>
      <c r="X298" s="8">
        <f>SUM(W294:W298)</f>
        <v>96830</v>
      </c>
    </row>
    <row r="299" spans="1:24">
      <c r="A299" s="71" t="s">
        <v>1</v>
      </c>
      <c r="B299" s="71"/>
      <c r="C299" s="6">
        <f t="shared" ref="C299:W299" si="54">SUM(C289:C298)</f>
        <v>2158</v>
      </c>
      <c r="D299" s="6">
        <f t="shared" si="54"/>
        <v>0</v>
      </c>
      <c r="E299" s="6">
        <f t="shared" si="54"/>
        <v>0</v>
      </c>
      <c r="F299" s="6">
        <f t="shared" si="54"/>
        <v>647</v>
      </c>
      <c r="G299" s="6">
        <f t="shared" si="54"/>
        <v>0</v>
      </c>
      <c r="H299" s="6">
        <f t="shared" si="54"/>
        <v>0</v>
      </c>
      <c r="I299" s="6">
        <f t="shared" si="54"/>
        <v>16</v>
      </c>
      <c r="J299" s="6">
        <f t="shared" si="54"/>
        <v>0</v>
      </c>
      <c r="K299" s="6">
        <f t="shared" si="54"/>
        <v>260</v>
      </c>
      <c r="L299" s="6">
        <f t="shared" si="54"/>
        <v>0</v>
      </c>
      <c r="M299" s="6">
        <f t="shared" si="54"/>
        <v>0</v>
      </c>
      <c r="N299" s="6">
        <f t="shared" si="54"/>
        <v>0</v>
      </c>
      <c r="O299" s="6">
        <f t="shared" si="54"/>
        <v>0</v>
      </c>
      <c r="P299" s="6">
        <f t="shared" si="54"/>
        <v>0</v>
      </c>
      <c r="Q299" s="6">
        <f t="shared" si="54"/>
        <v>0</v>
      </c>
      <c r="R299" s="6">
        <f t="shared" si="54"/>
        <v>12</v>
      </c>
      <c r="S299" s="6">
        <f t="shared" si="54"/>
        <v>31</v>
      </c>
      <c r="T299" s="6">
        <f t="shared" si="54"/>
        <v>0</v>
      </c>
      <c r="U299" s="6">
        <f t="shared" si="54"/>
        <v>900</v>
      </c>
      <c r="V299" s="6">
        <f t="shared" si="54"/>
        <v>0</v>
      </c>
      <c r="W299" s="6">
        <f t="shared" si="54"/>
        <v>186950</v>
      </c>
      <c r="X299" s="8">
        <f>SUM(C299:V299)</f>
        <v>4024</v>
      </c>
    </row>
    <row r="300" spans="1:24">
      <c r="A300" s="3">
        <v>43797</v>
      </c>
      <c r="B300" s="4" t="s">
        <v>22</v>
      </c>
      <c r="C300" s="4"/>
      <c r="D300" s="4"/>
      <c r="E300" s="4"/>
      <c r="F300" s="4"/>
      <c r="G300" s="4"/>
      <c r="H300" s="4"/>
      <c r="I300" s="4">
        <v>2</v>
      </c>
      <c r="J300" s="4"/>
      <c r="K300" s="4">
        <v>275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7">
        <f t="shared" si="50"/>
        <v>11050</v>
      </c>
      <c r="X300" s="8"/>
    </row>
    <row r="301" spans="1:24">
      <c r="A301" s="3">
        <v>43797</v>
      </c>
      <c r="B301" s="4" t="s">
        <v>24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>
        <v>20</v>
      </c>
      <c r="S301" s="4"/>
      <c r="T301" s="4"/>
      <c r="U301" s="4"/>
      <c r="V301" s="4"/>
      <c r="W301" s="7">
        <f t="shared" si="50"/>
        <v>20000</v>
      </c>
      <c r="X301" s="8"/>
    </row>
    <row r="302" spans="1:24">
      <c r="A302" s="3">
        <v>43797</v>
      </c>
      <c r="B302" s="4" t="s">
        <v>32</v>
      </c>
      <c r="C302" s="4">
        <v>650</v>
      </c>
      <c r="D302" s="4"/>
      <c r="E302" s="4"/>
      <c r="F302" s="4"/>
      <c r="G302" s="4"/>
      <c r="H302" s="4"/>
      <c r="I302" s="4">
        <v>25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7">
        <f t="shared" si="50"/>
        <v>26625</v>
      </c>
      <c r="X302" s="8">
        <f>SUM(W300:W302)</f>
        <v>57675</v>
      </c>
    </row>
    <row r="303" spans="1:24">
      <c r="A303" s="3">
        <v>43797</v>
      </c>
      <c r="B303" s="4" t="s">
        <v>33</v>
      </c>
      <c r="C303" s="4">
        <v>350</v>
      </c>
      <c r="D303" s="4">
        <v>184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7">
        <f t="shared" si="50"/>
        <v>18600</v>
      </c>
      <c r="X303" s="8"/>
    </row>
    <row r="304" spans="1:24">
      <c r="A304" s="3">
        <v>43797</v>
      </c>
      <c r="B304" s="4" t="s">
        <v>34</v>
      </c>
      <c r="C304" s="4">
        <v>400</v>
      </c>
      <c r="D304" s="4">
        <v>100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7">
        <f t="shared" si="50"/>
        <v>18500</v>
      </c>
      <c r="X304" s="8">
        <f>SUM(W303:W304)</f>
        <v>37100</v>
      </c>
    </row>
    <row r="305" spans="1:24">
      <c r="A305" s="3">
        <v>43797</v>
      </c>
      <c r="B305" s="4" t="s">
        <v>35</v>
      </c>
      <c r="C305" s="4">
        <v>50</v>
      </c>
      <c r="D305" s="4"/>
      <c r="E305" s="4"/>
      <c r="F305" s="4">
        <v>200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7">
        <f t="shared" si="50"/>
        <v>10000</v>
      </c>
      <c r="X305" s="8"/>
    </row>
    <row r="306" spans="1:24">
      <c r="A306" s="3">
        <v>43797</v>
      </c>
      <c r="B306" s="4" t="s">
        <v>36</v>
      </c>
      <c r="C306" s="4"/>
      <c r="D306" s="4"/>
      <c r="E306" s="4"/>
      <c r="F306" s="4"/>
      <c r="G306" s="4">
        <v>82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>
        <v>6</v>
      </c>
      <c r="T306" s="4"/>
      <c r="U306" s="4"/>
      <c r="V306" s="4"/>
      <c r="W306" s="7">
        <f t="shared" si="50"/>
        <v>9800</v>
      </c>
      <c r="X306" s="8"/>
    </row>
    <row r="307" spans="1:24">
      <c r="A307" s="3">
        <v>43797</v>
      </c>
      <c r="B307" s="4" t="s">
        <v>37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>
        <v>350</v>
      </c>
      <c r="V307" s="4"/>
      <c r="W307" s="7">
        <f t="shared" si="50"/>
        <v>8750</v>
      </c>
      <c r="X307" s="8"/>
    </row>
    <row r="308" spans="1:24">
      <c r="A308" s="3">
        <v>43797</v>
      </c>
      <c r="B308" s="4" t="s">
        <v>38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>
        <v>300</v>
      </c>
      <c r="V308" s="4"/>
      <c r="W308" s="7">
        <f t="shared" si="50"/>
        <v>7500</v>
      </c>
      <c r="X308" s="8"/>
    </row>
    <row r="309" spans="1:24">
      <c r="A309" s="3">
        <v>43797</v>
      </c>
      <c r="B309" s="4" t="s">
        <v>39</v>
      </c>
      <c r="C309" s="4"/>
      <c r="D309" s="4"/>
      <c r="E309" s="4"/>
      <c r="F309" s="4">
        <v>348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7">
        <f t="shared" si="50"/>
        <v>13920</v>
      </c>
      <c r="X309" s="8">
        <f>SUM(W305:W309)</f>
        <v>49970</v>
      </c>
    </row>
    <row r="310" spans="1:24">
      <c r="A310" s="71" t="s">
        <v>1</v>
      </c>
      <c r="B310" s="71"/>
      <c r="C310" s="6">
        <f t="shared" ref="C310:W310" si="55">SUM(C300:C309)</f>
        <v>1450</v>
      </c>
      <c r="D310" s="6">
        <f t="shared" si="55"/>
        <v>284</v>
      </c>
      <c r="E310" s="6">
        <f t="shared" si="55"/>
        <v>0</v>
      </c>
      <c r="F310" s="6">
        <f t="shared" si="55"/>
        <v>548</v>
      </c>
      <c r="G310" s="6">
        <f t="shared" si="55"/>
        <v>82</v>
      </c>
      <c r="H310" s="6">
        <f t="shared" si="55"/>
        <v>0</v>
      </c>
      <c r="I310" s="6">
        <f t="shared" si="55"/>
        <v>27</v>
      </c>
      <c r="J310" s="6">
        <f t="shared" si="55"/>
        <v>0</v>
      </c>
      <c r="K310" s="6">
        <f t="shared" si="55"/>
        <v>275</v>
      </c>
      <c r="L310" s="6">
        <f t="shared" si="55"/>
        <v>0</v>
      </c>
      <c r="M310" s="6">
        <f t="shared" si="55"/>
        <v>0</v>
      </c>
      <c r="N310" s="6">
        <f t="shared" si="55"/>
        <v>0</v>
      </c>
      <c r="O310" s="6">
        <f t="shared" si="55"/>
        <v>0</v>
      </c>
      <c r="P310" s="6">
        <f t="shared" si="55"/>
        <v>0</v>
      </c>
      <c r="Q310" s="6">
        <f t="shared" si="55"/>
        <v>0</v>
      </c>
      <c r="R310" s="6">
        <f t="shared" si="55"/>
        <v>20</v>
      </c>
      <c r="S310" s="6">
        <f t="shared" si="55"/>
        <v>6</v>
      </c>
      <c r="T310" s="6">
        <f t="shared" si="55"/>
        <v>0</v>
      </c>
      <c r="U310" s="6">
        <f t="shared" si="55"/>
        <v>650</v>
      </c>
      <c r="V310" s="6">
        <f t="shared" si="55"/>
        <v>0</v>
      </c>
      <c r="W310" s="6">
        <f t="shared" si="55"/>
        <v>144745</v>
      </c>
      <c r="X310" s="8">
        <f>SUM(C310:V310)</f>
        <v>3342</v>
      </c>
    </row>
    <row r="311" spans="1:24">
      <c r="A311" s="3">
        <v>43798</v>
      </c>
      <c r="B311" s="4" t="s">
        <v>22</v>
      </c>
      <c r="C311" s="4"/>
      <c r="D311" s="4"/>
      <c r="E311" s="4"/>
      <c r="F311" s="4"/>
      <c r="G311" s="4"/>
      <c r="H311" s="4"/>
      <c r="I311" s="4">
        <v>8</v>
      </c>
      <c r="J311" s="4"/>
      <c r="K311" s="4">
        <v>231</v>
      </c>
      <c r="L311" s="4"/>
      <c r="M311" s="4">
        <v>150</v>
      </c>
      <c r="N311" s="4"/>
      <c r="O311" s="4"/>
      <c r="P311" s="4"/>
      <c r="Q311" s="4"/>
      <c r="R311" s="4"/>
      <c r="S311" s="4"/>
      <c r="T311" s="4"/>
      <c r="U311" s="4"/>
      <c r="V311" s="4"/>
      <c r="W311" s="7">
        <f t="shared" si="50"/>
        <v>13940</v>
      </c>
      <c r="X311" s="8"/>
    </row>
    <row r="312" spans="1:24">
      <c r="A312" s="3">
        <v>43798</v>
      </c>
      <c r="B312" s="4" t="s">
        <v>24</v>
      </c>
      <c r="C312" s="4">
        <v>330</v>
      </c>
      <c r="D312" s="4"/>
      <c r="E312" s="4"/>
      <c r="F312" s="4"/>
      <c r="G312" s="4"/>
      <c r="H312" s="4"/>
      <c r="I312" s="4">
        <v>10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7">
        <f t="shared" si="50"/>
        <v>13450</v>
      </c>
      <c r="X312" s="8"/>
    </row>
    <row r="313" spans="1:24">
      <c r="A313" s="3">
        <v>43798</v>
      </c>
      <c r="B313" s="4" t="s">
        <v>32</v>
      </c>
      <c r="C313" s="4">
        <v>300</v>
      </c>
      <c r="D313" s="4"/>
      <c r="E313" s="4"/>
      <c r="F313" s="4"/>
      <c r="G313" s="4"/>
      <c r="H313" s="4"/>
      <c r="I313" s="4">
        <v>10</v>
      </c>
      <c r="J313" s="4"/>
      <c r="K313" s="4"/>
      <c r="L313" s="4"/>
      <c r="M313" s="4">
        <v>250</v>
      </c>
      <c r="N313" s="4"/>
      <c r="O313" s="4"/>
      <c r="P313" s="4"/>
      <c r="Q313" s="4"/>
      <c r="R313" s="4"/>
      <c r="S313" s="4"/>
      <c r="T313" s="4"/>
      <c r="U313" s="4"/>
      <c r="V313" s="4"/>
      <c r="W313" s="7">
        <f t="shared" si="50"/>
        <v>19750</v>
      </c>
      <c r="X313" s="8">
        <f>SUM(W311:W313)</f>
        <v>47140</v>
      </c>
    </row>
    <row r="314" spans="1:24">
      <c r="A314" s="3">
        <v>43798</v>
      </c>
      <c r="B314" s="4" t="s">
        <v>33</v>
      </c>
      <c r="C314" s="4">
        <v>450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7">
        <f t="shared" si="50"/>
        <v>18000</v>
      </c>
      <c r="X314" s="8"/>
    </row>
    <row r="315" spans="1:24">
      <c r="A315" s="3">
        <v>43798</v>
      </c>
      <c r="B315" s="4" t="s">
        <v>34</v>
      </c>
      <c r="C315" s="4">
        <v>500</v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7">
        <f t="shared" si="50"/>
        <v>20000</v>
      </c>
      <c r="X315" s="8">
        <f>SUM(W314:W315)</f>
        <v>38000</v>
      </c>
    </row>
    <row r="316" spans="1:24">
      <c r="A316" s="3">
        <v>43798</v>
      </c>
      <c r="B316" s="4" t="s">
        <v>35</v>
      </c>
      <c r="C316" s="4">
        <v>372</v>
      </c>
      <c r="D316" s="4"/>
      <c r="E316" s="4"/>
      <c r="F316" s="4"/>
      <c r="G316" s="4">
        <v>39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7">
        <f t="shared" si="50"/>
        <v>16830</v>
      </c>
      <c r="X316" s="8"/>
    </row>
    <row r="317" spans="1:24">
      <c r="A317" s="3">
        <v>43798</v>
      </c>
      <c r="B317" s="4" t="s">
        <v>36</v>
      </c>
      <c r="C317" s="4">
        <v>100</v>
      </c>
      <c r="D317" s="4"/>
      <c r="E317" s="4"/>
      <c r="F317" s="4">
        <v>250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7">
        <f t="shared" si="50"/>
        <v>14000</v>
      </c>
      <c r="X317" s="8"/>
    </row>
    <row r="318" spans="1:24">
      <c r="A318" s="3">
        <v>43798</v>
      </c>
      <c r="B318" s="4" t="s">
        <v>37</v>
      </c>
      <c r="C318" s="4"/>
      <c r="D318" s="4"/>
      <c r="E318" s="4"/>
      <c r="F318" s="4">
        <v>300</v>
      </c>
      <c r="G318" s="4"/>
      <c r="H318" s="4">
        <v>80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7">
        <f t="shared" si="50"/>
        <v>16000</v>
      </c>
      <c r="X318" s="8"/>
    </row>
    <row r="319" spans="1:24">
      <c r="A319" s="3">
        <v>43798</v>
      </c>
      <c r="B319" s="4" t="s">
        <v>38</v>
      </c>
      <c r="C319" s="4"/>
      <c r="D319" s="4"/>
      <c r="E319" s="4"/>
      <c r="F319" s="4">
        <v>350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7">
        <f t="shared" si="50"/>
        <v>14000</v>
      </c>
      <c r="X319" s="8"/>
    </row>
    <row r="320" spans="1:24">
      <c r="A320" s="3">
        <v>43798</v>
      </c>
      <c r="B320" s="4" t="s">
        <v>39</v>
      </c>
      <c r="C320" s="4"/>
      <c r="D320" s="4"/>
      <c r="E320" s="4"/>
      <c r="F320" s="4">
        <v>350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7">
        <f t="shared" si="50"/>
        <v>14000</v>
      </c>
      <c r="X320" s="8">
        <f>SUM(W316:W320)</f>
        <v>74830</v>
      </c>
    </row>
    <row r="321" spans="1:24">
      <c r="A321" s="71" t="s">
        <v>1</v>
      </c>
      <c r="B321" s="71"/>
      <c r="C321" s="6">
        <f t="shared" ref="C321:W321" si="56">SUM(C311:C320)</f>
        <v>2052</v>
      </c>
      <c r="D321" s="6">
        <f t="shared" si="56"/>
        <v>0</v>
      </c>
      <c r="E321" s="6">
        <f t="shared" si="56"/>
        <v>0</v>
      </c>
      <c r="F321" s="6">
        <f t="shared" si="56"/>
        <v>1250</v>
      </c>
      <c r="G321" s="6">
        <f t="shared" si="56"/>
        <v>39</v>
      </c>
      <c r="H321" s="6">
        <f t="shared" si="56"/>
        <v>80</v>
      </c>
      <c r="I321" s="6">
        <f t="shared" si="56"/>
        <v>28</v>
      </c>
      <c r="J321" s="6">
        <f t="shared" si="56"/>
        <v>0</v>
      </c>
      <c r="K321" s="6">
        <f t="shared" si="56"/>
        <v>231</v>
      </c>
      <c r="L321" s="6">
        <f t="shared" si="56"/>
        <v>0</v>
      </c>
      <c r="M321" s="6">
        <f t="shared" si="56"/>
        <v>400</v>
      </c>
      <c r="N321" s="6">
        <f t="shared" si="56"/>
        <v>0</v>
      </c>
      <c r="O321" s="6">
        <f t="shared" si="56"/>
        <v>0</v>
      </c>
      <c r="P321" s="6">
        <f t="shared" si="56"/>
        <v>0</v>
      </c>
      <c r="Q321" s="6">
        <f t="shared" si="56"/>
        <v>0</v>
      </c>
      <c r="R321" s="6">
        <f t="shared" si="56"/>
        <v>0</v>
      </c>
      <c r="S321" s="6">
        <f t="shared" si="56"/>
        <v>0</v>
      </c>
      <c r="T321" s="6">
        <f t="shared" si="56"/>
        <v>0</v>
      </c>
      <c r="U321" s="6">
        <f t="shared" si="56"/>
        <v>0</v>
      </c>
      <c r="V321" s="6">
        <f t="shared" si="56"/>
        <v>0</v>
      </c>
      <c r="W321" s="6">
        <f t="shared" si="56"/>
        <v>159970</v>
      </c>
      <c r="X321" s="8">
        <f>SUM(C321:V321)</f>
        <v>4080</v>
      </c>
    </row>
    <row r="322" spans="1:24">
      <c r="A322" s="3">
        <v>43799</v>
      </c>
      <c r="B322" s="4" t="s">
        <v>22</v>
      </c>
      <c r="C322" s="4"/>
      <c r="D322" s="4"/>
      <c r="E322" s="4"/>
      <c r="F322" s="4"/>
      <c r="G322" s="4"/>
      <c r="H322" s="4"/>
      <c r="I322" s="4">
        <v>3</v>
      </c>
      <c r="J322" s="4"/>
      <c r="K322" s="4">
        <v>100</v>
      </c>
      <c r="L322" s="4"/>
      <c r="M322" s="4">
        <v>121</v>
      </c>
      <c r="N322" s="4"/>
      <c r="O322" s="4"/>
      <c r="P322" s="4"/>
      <c r="Q322" s="4"/>
      <c r="R322" s="4"/>
      <c r="S322" s="4"/>
      <c r="T322" s="4"/>
      <c r="U322" s="4"/>
      <c r="V322" s="4"/>
      <c r="W322" s="7">
        <f t="shared" si="50"/>
        <v>7705</v>
      </c>
      <c r="X322" s="8"/>
    </row>
    <row r="323" spans="1:24">
      <c r="A323" s="3">
        <v>43799</v>
      </c>
      <c r="B323" s="4" t="s">
        <v>24</v>
      </c>
      <c r="C323" s="4">
        <v>250</v>
      </c>
      <c r="D323" s="4"/>
      <c r="E323" s="4"/>
      <c r="F323" s="4"/>
      <c r="G323" s="4"/>
      <c r="H323" s="4"/>
      <c r="I323" s="4">
        <v>3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7">
        <f t="shared" si="50"/>
        <v>10075</v>
      </c>
      <c r="X323" s="8"/>
    </row>
    <row r="324" spans="1:24">
      <c r="A324" s="3">
        <v>43799</v>
      </c>
      <c r="B324" s="4" t="s">
        <v>32</v>
      </c>
      <c r="C324" s="4">
        <v>450</v>
      </c>
      <c r="D324" s="4"/>
      <c r="E324" s="4"/>
      <c r="F324" s="4"/>
      <c r="G324" s="4"/>
      <c r="H324" s="4"/>
      <c r="I324" s="4">
        <v>10</v>
      </c>
      <c r="J324" s="4"/>
      <c r="K324" s="4"/>
      <c r="L324" s="4"/>
      <c r="M324" s="4">
        <v>42</v>
      </c>
      <c r="N324" s="4"/>
      <c r="O324" s="4"/>
      <c r="P324" s="4"/>
      <c r="Q324" s="4"/>
      <c r="R324" s="4"/>
      <c r="S324" s="4"/>
      <c r="T324" s="4"/>
      <c r="U324" s="4"/>
      <c r="V324" s="4"/>
      <c r="W324" s="7">
        <f t="shared" si="50"/>
        <v>19510</v>
      </c>
      <c r="X324" s="8">
        <f>SUM(W322:W324)</f>
        <v>37290</v>
      </c>
    </row>
    <row r="325" spans="1:24">
      <c r="A325" s="3">
        <v>43799</v>
      </c>
      <c r="B325" s="4" t="s">
        <v>33</v>
      </c>
      <c r="C325" s="4">
        <v>350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7">
        <f t="shared" si="50"/>
        <v>14000</v>
      </c>
      <c r="X325" s="8"/>
    </row>
    <row r="326" spans="1:24">
      <c r="A326" s="3">
        <v>43799</v>
      </c>
      <c r="B326" s="4" t="s">
        <v>34</v>
      </c>
      <c r="C326" s="4">
        <v>350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7">
        <f t="shared" si="50"/>
        <v>14000</v>
      </c>
      <c r="X326" s="8">
        <f>SUM(W325:W326)</f>
        <v>28000</v>
      </c>
    </row>
    <row r="327" spans="1:24">
      <c r="A327" s="3">
        <v>43799</v>
      </c>
      <c r="B327" s="4" t="s">
        <v>35</v>
      </c>
      <c r="C327" s="4">
        <v>200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7">
        <f t="shared" si="50"/>
        <v>8000</v>
      </c>
      <c r="X327" s="8"/>
    </row>
    <row r="328" spans="1:24">
      <c r="A328" s="3">
        <v>43799</v>
      </c>
      <c r="B328" s="4" t="s">
        <v>36</v>
      </c>
      <c r="C328" s="4">
        <v>200</v>
      </c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7">
        <f t="shared" si="50"/>
        <v>8000</v>
      </c>
      <c r="X328" s="8"/>
    </row>
    <row r="329" spans="1:24">
      <c r="A329" s="3">
        <v>43799</v>
      </c>
      <c r="B329" s="4" t="s">
        <v>37</v>
      </c>
      <c r="C329" s="4"/>
      <c r="D329" s="4"/>
      <c r="E329" s="4"/>
      <c r="F329" s="4">
        <v>135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7">
        <f t="shared" si="50"/>
        <v>5400</v>
      </c>
      <c r="X329" s="8"/>
    </row>
    <row r="330" spans="1:24">
      <c r="A330" s="3">
        <v>43799</v>
      </c>
      <c r="B330" s="4" t="s">
        <v>38</v>
      </c>
      <c r="C330" s="4"/>
      <c r="D330" s="4"/>
      <c r="E330" s="4"/>
      <c r="F330" s="4">
        <v>150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7">
        <f>(C330*40)+(D330*25)+(E330*20)+(F330*40)+(G330*50)+(H330*50)+(I330*25)+(J330*30)+(K330*40)+(L330*30)+(M330*30)+(N330*30)+(O330*30)+(P330*25+(Q330*1000)+(R330*1000)+(S330*950)+(T330*40)+(U330*25)+(V330*50))</f>
        <v>6000</v>
      </c>
      <c r="X330" s="8"/>
    </row>
    <row r="331" spans="1:24">
      <c r="A331" s="3">
        <v>43799</v>
      </c>
      <c r="B331" s="4" t="s">
        <v>39</v>
      </c>
      <c r="C331" s="4"/>
      <c r="D331" s="4"/>
      <c r="E331" s="4"/>
      <c r="F331" s="4">
        <v>150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7">
        <f>(C331*40)+(D331*25)+(E331*20)+(F331*40)+(G331*50)+(H331*50)+(I331*25)+(J331*30)+(K331*40)+(L331*30)+(M331*30)+(N331*30)+(O331*30)+(P331*25+(Q331*1000)+(R331*1000)+(S331*950)+(T331*40)+(U331*25)+(V331*50))</f>
        <v>6000</v>
      </c>
      <c r="X331" s="8">
        <f>SUM(W327:W331)</f>
        <v>33400</v>
      </c>
    </row>
    <row r="332" spans="1:24">
      <c r="A332" s="71" t="s">
        <v>1</v>
      </c>
      <c r="B332" s="71"/>
      <c r="C332" s="6">
        <f>SUM(C322:C331)</f>
        <v>1800</v>
      </c>
      <c r="D332" s="6">
        <f t="shared" ref="D332:W332" si="57">SUM(D322:D331)</f>
        <v>0</v>
      </c>
      <c r="E332" s="6">
        <f t="shared" si="57"/>
        <v>0</v>
      </c>
      <c r="F332" s="6">
        <f t="shared" si="57"/>
        <v>435</v>
      </c>
      <c r="G332" s="6">
        <f t="shared" si="57"/>
        <v>0</v>
      </c>
      <c r="H332" s="6">
        <f t="shared" si="57"/>
        <v>0</v>
      </c>
      <c r="I332" s="6">
        <f t="shared" si="57"/>
        <v>16</v>
      </c>
      <c r="J332" s="6">
        <f t="shared" si="57"/>
        <v>0</v>
      </c>
      <c r="K332" s="6">
        <f t="shared" si="57"/>
        <v>100</v>
      </c>
      <c r="L332" s="6">
        <f t="shared" si="57"/>
        <v>0</v>
      </c>
      <c r="M332" s="6">
        <f t="shared" si="57"/>
        <v>163</v>
      </c>
      <c r="N332" s="6">
        <f t="shared" si="57"/>
        <v>0</v>
      </c>
      <c r="O332" s="6">
        <f t="shared" si="57"/>
        <v>0</v>
      </c>
      <c r="P332" s="6">
        <f t="shared" si="57"/>
        <v>0</v>
      </c>
      <c r="Q332" s="6">
        <f t="shared" si="57"/>
        <v>0</v>
      </c>
      <c r="R332" s="6">
        <f t="shared" si="57"/>
        <v>0</v>
      </c>
      <c r="S332" s="6">
        <f t="shared" si="57"/>
        <v>0</v>
      </c>
      <c r="T332" s="6">
        <f t="shared" si="57"/>
        <v>0</v>
      </c>
      <c r="U332" s="6">
        <f t="shared" si="57"/>
        <v>0</v>
      </c>
      <c r="V332" s="6">
        <f t="shared" si="57"/>
        <v>0</v>
      </c>
      <c r="W332" s="6">
        <f t="shared" si="57"/>
        <v>98690</v>
      </c>
      <c r="X332" s="8">
        <f>SUM(C332:V332)</f>
        <v>2514</v>
      </c>
    </row>
  </sheetData>
  <mergeCells count="33">
    <mergeCell ref="A321:B321"/>
    <mergeCell ref="A332:B332"/>
    <mergeCell ref="W1:W2"/>
    <mergeCell ref="A266:B266"/>
    <mergeCell ref="A277:B277"/>
    <mergeCell ref="A288:B288"/>
    <mergeCell ref="A299:B299"/>
    <mergeCell ref="A310:B310"/>
    <mergeCell ref="A211:B211"/>
    <mergeCell ref="A222:B222"/>
    <mergeCell ref="A233:B233"/>
    <mergeCell ref="A244:B244"/>
    <mergeCell ref="A255:B255"/>
    <mergeCell ref="A156:B156"/>
    <mergeCell ref="A167:B167"/>
    <mergeCell ref="A178:B178"/>
    <mergeCell ref="A189:B189"/>
    <mergeCell ref="A200:B200"/>
    <mergeCell ref="A101:B101"/>
    <mergeCell ref="A112:B112"/>
    <mergeCell ref="A123:B123"/>
    <mergeCell ref="A134:B134"/>
    <mergeCell ref="A145:B145"/>
    <mergeCell ref="A46:B46"/>
    <mergeCell ref="A57:B57"/>
    <mergeCell ref="A68:B68"/>
    <mergeCell ref="A79:B79"/>
    <mergeCell ref="A90:B90"/>
    <mergeCell ref="A1:T1"/>
    <mergeCell ref="Z3:AE3"/>
    <mergeCell ref="A13:B13"/>
    <mergeCell ref="A24:B24"/>
    <mergeCell ref="A35:B35"/>
  </mergeCells>
  <pageMargins left="0.75" right="0.75" top="1" bottom="1" header="0.51180555555555596" footer="0.51180555555555596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E343"/>
  <sheetViews>
    <sheetView zoomScale="70" zoomScaleNormal="70" workbookViewId="0">
      <pane ySplit="2" topLeftCell="A3" activePane="bottomLeft" state="frozen"/>
      <selection pane="bottomLeft" activeCell="AK10" sqref="AK10"/>
    </sheetView>
  </sheetViews>
  <sheetFormatPr defaultColWidth="9" defaultRowHeight="14.4"/>
  <cols>
    <col min="33" max="33" width="9.88671875"/>
    <col min="34" max="34" width="11"/>
    <col min="41" max="41" width="9.33203125"/>
    <col min="56" max="56" width="9.33203125"/>
  </cols>
  <sheetData>
    <row r="1" spans="1:57">
      <c r="A1" s="75" t="s">
        <v>119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7"/>
      <c r="X1" s="74" t="s">
        <v>1</v>
      </c>
      <c r="Y1" s="8"/>
    </row>
    <row r="2" spans="1:57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20</v>
      </c>
      <c r="R2" s="2" t="s">
        <v>19</v>
      </c>
      <c r="S2" s="2" t="s">
        <v>18</v>
      </c>
      <c r="T2" s="2" t="s">
        <v>21</v>
      </c>
      <c r="U2" s="2" t="s">
        <v>112</v>
      </c>
      <c r="V2" s="2" t="s">
        <v>113</v>
      </c>
      <c r="W2" s="2" t="s">
        <v>120</v>
      </c>
      <c r="X2" s="74"/>
      <c r="Y2" s="9"/>
    </row>
    <row r="3" spans="1:57">
      <c r="A3" s="3">
        <v>43800</v>
      </c>
      <c r="B3" s="4" t="s">
        <v>22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7">
        <f>(C3*40)+(D3*25)+(E3*20)+(F3*40)+(G3*50)+(H3*50)+(I3*25)+(J3*30)+(K3*40)+(L3*30)+(M3*30)+(N3*30)+(O3*30)+(P3*25+(Q3*1000)+(R3*1000)+(S3*950)+(T3*40)+(U3*25)+(V3*50)+(W3*50))</f>
        <v>0</v>
      </c>
      <c r="Y3" s="8"/>
      <c r="AA3" s="70" t="s">
        <v>121</v>
      </c>
      <c r="AB3" s="70"/>
      <c r="AC3" s="70"/>
      <c r="AD3" s="70"/>
      <c r="AE3" s="70"/>
      <c r="AF3" s="70"/>
      <c r="AG3" s="21"/>
      <c r="AH3" s="21"/>
    </row>
    <row r="4" spans="1:57" ht="15.6">
      <c r="A4" s="3">
        <v>43800</v>
      </c>
      <c r="B4" s="4" t="s">
        <v>24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7">
        <f t="shared" ref="X4:X34" si="0">(C4*40)+(D4*25)+(E4*20)+(F4*40)+(G4*50)+(H4*50)+(I4*25)+(J4*30)+(K4*40)+(L4*30)+(M4*30)+(N4*30)+(O4*30)+(P4*25+(Q4*1000)+(R4*1000)+(S4*950)+(T4*40)+(U4*25)+(V4*50)+(W4*50))</f>
        <v>0</v>
      </c>
      <c r="Y4" s="8"/>
      <c r="AA4" s="10" t="s">
        <v>68</v>
      </c>
      <c r="AB4" s="11" t="s">
        <v>122</v>
      </c>
      <c r="AC4" s="11" t="s">
        <v>123</v>
      </c>
      <c r="AD4" s="11" t="s">
        <v>124</v>
      </c>
      <c r="AE4" s="11" t="s">
        <v>125</v>
      </c>
      <c r="AF4" s="12" t="s">
        <v>126</v>
      </c>
      <c r="AG4" s="22" t="s">
        <v>1</v>
      </c>
      <c r="AH4" s="22" t="s">
        <v>31</v>
      </c>
    </row>
    <row r="5" spans="1:57">
      <c r="A5" s="3">
        <v>43800</v>
      </c>
      <c r="B5" s="4" t="s">
        <v>32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7">
        <f t="shared" si="0"/>
        <v>0</v>
      </c>
      <c r="Y5" s="8">
        <f>SUM(X3:X5)</f>
        <v>0</v>
      </c>
      <c r="AA5" s="1" t="s">
        <v>22</v>
      </c>
      <c r="AB5" s="7">
        <f>X14+X25+X36+X47+X58+X69</f>
        <v>72875</v>
      </c>
      <c r="AC5" s="7">
        <f>X91+X102+X113+X124+X135+X146</f>
        <v>68090</v>
      </c>
      <c r="AD5" s="7">
        <f>X168+X179+X190+X201+X212+X223</f>
        <v>75230</v>
      </c>
      <c r="AE5" s="7">
        <f>X245+X256+X267+X278+X289+X300</f>
        <v>53470</v>
      </c>
      <c r="AF5" s="13">
        <f>X322+X333</f>
        <v>0</v>
      </c>
      <c r="AG5" s="23">
        <f t="shared" ref="AG5:AG14" si="1">SUM(AB5:AF5)</f>
        <v>269665</v>
      </c>
      <c r="AH5" s="24">
        <f>AG5/23</f>
        <v>11724.565217391304</v>
      </c>
    </row>
    <row r="6" spans="1:57">
      <c r="A6" s="3">
        <v>43800</v>
      </c>
      <c r="B6" s="4" t="s">
        <v>33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7">
        <f t="shared" si="0"/>
        <v>0</v>
      </c>
      <c r="Y6" s="8"/>
      <c r="AA6" s="1" t="s">
        <v>24</v>
      </c>
      <c r="AB6" s="7">
        <f t="shared" ref="AB6:AB14" si="2">X15+X26+X37+X48+X59+X70</f>
        <v>79345</v>
      </c>
      <c r="AC6" s="7">
        <f t="shared" ref="AC6:AC14" si="3">X92+X103+X114+X125+X136+X147</f>
        <v>76850</v>
      </c>
      <c r="AD6" s="7">
        <f t="shared" ref="AD6:AD14" si="4">X169+X180+X191+X202+X213+X224</f>
        <v>89720</v>
      </c>
      <c r="AE6" s="7">
        <f t="shared" ref="AE6:AE14" si="5">X246+X257+X268+X279+X290+X301</f>
        <v>52450</v>
      </c>
      <c r="AF6" s="13">
        <f t="shared" ref="AF6:AF14" si="6">X323+X334</f>
        <v>0</v>
      </c>
      <c r="AG6" s="23">
        <f t="shared" si="1"/>
        <v>298365</v>
      </c>
      <c r="AH6" s="24">
        <f t="shared" ref="AH6:AH14" si="7">AG6/23</f>
        <v>12972.391304347826</v>
      </c>
    </row>
    <row r="7" spans="1:57">
      <c r="A7" s="3">
        <v>43800</v>
      </c>
      <c r="B7" s="4" t="s">
        <v>34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7">
        <f t="shared" si="0"/>
        <v>0</v>
      </c>
      <c r="Y7" s="8">
        <f>SUM(X6:X7)</f>
        <v>0</v>
      </c>
      <c r="AA7" s="1" t="s">
        <v>32</v>
      </c>
      <c r="AB7" s="7">
        <f t="shared" si="2"/>
        <v>147490</v>
      </c>
      <c r="AC7" s="7">
        <f t="shared" si="3"/>
        <v>148865</v>
      </c>
      <c r="AD7" s="7">
        <f t="shared" si="4"/>
        <v>148155</v>
      </c>
      <c r="AE7" s="7">
        <f t="shared" si="5"/>
        <v>100855</v>
      </c>
      <c r="AF7" s="13">
        <f t="shared" si="6"/>
        <v>0</v>
      </c>
      <c r="AG7" s="23">
        <f t="shared" si="1"/>
        <v>545365</v>
      </c>
      <c r="AH7" s="24">
        <f t="shared" si="7"/>
        <v>23711.521739130436</v>
      </c>
    </row>
    <row r="8" spans="1:57">
      <c r="A8" s="3">
        <v>43800</v>
      </c>
      <c r="B8" s="4" t="s">
        <v>35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7">
        <f t="shared" si="0"/>
        <v>0</v>
      </c>
      <c r="Y8" s="8"/>
      <c r="AA8" s="1" t="s">
        <v>33</v>
      </c>
      <c r="AB8" s="7">
        <f t="shared" si="2"/>
        <v>112000</v>
      </c>
      <c r="AC8" s="7">
        <f t="shared" si="3"/>
        <v>120320</v>
      </c>
      <c r="AD8" s="7">
        <f t="shared" si="4"/>
        <v>111500</v>
      </c>
      <c r="AE8" s="7">
        <f t="shared" si="5"/>
        <v>91620</v>
      </c>
      <c r="AF8" s="13">
        <f t="shared" si="6"/>
        <v>0</v>
      </c>
      <c r="AG8" s="23">
        <f t="shared" si="1"/>
        <v>435440</v>
      </c>
      <c r="AH8" s="24">
        <f t="shared" si="7"/>
        <v>18932.17391304348</v>
      </c>
    </row>
    <row r="9" spans="1:57">
      <c r="A9" s="3">
        <v>43800</v>
      </c>
      <c r="B9" s="4" t="s">
        <v>36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7">
        <f t="shared" si="0"/>
        <v>0</v>
      </c>
      <c r="Y9" s="8"/>
      <c r="AA9" s="1" t="s">
        <v>34</v>
      </c>
      <c r="AB9" s="7">
        <f t="shared" si="2"/>
        <v>103000</v>
      </c>
      <c r="AC9" s="7">
        <f t="shared" si="3"/>
        <v>99750</v>
      </c>
      <c r="AD9" s="7">
        <f t="shared" si="4"/>
        <v>108200</v>
      </c>
      <c r="AE9" s="7">
        <f t="shared" si="5"/>
        <v>79380</v>
      </c>
      <c r="AF9" s="13">
        <f t="shared" si="6"/>
        <v>0</v>
      </c>
      <c r="AG9" s="23">
        <f t="shared" si="1"/>
        <v>390330</v>
      </c>
      <c r="AH9" s="24">
        <f t="shared" si="7"/>
        <v>16970.869565217392</v>
      </c>
    </row>
    <row r="10" spans="1:57">
      <c r="A10" s="3">
        <v>43800</v>
      </c>
      <c r="B10" s="4" t="s">
        <v>37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7">
        <f t="shared" si="0"/>
        <v>0</v>
      </c>
      <c r="Y10" s="8"/>
      <c r="AA10" s="1" t="s">
        <v>35</v>
      </c>
      <c r="AB10" s="7">
        <f t="shared" si="2"/>
        <v>68440</v>
      </c>
      <c r="AC10" s="7">
        <f t="shared" si="3"/>
        <v>66120</v>
      </c>
      <c r="AD10" s="7">
        <f t="shared" si="4"/>
        <v>72270</v>
      </c>
      <c r="AE10" s="7">
        <f t="shared" si="5"/>
        <v>61680</v>
      </c>
      <c r="AF10" s="13">
        <f t="shared" si="6"/>
        <v>0</v>
      </c>
      <c r="AG10" s="23">
        <f t="shared" si="1"/>
        <v>268510</v>
      </c>
      <c r="AH10" s="24">
        <f t="shared" si="7"/>
        <v>11674.347826086956</v>
      </c>
    </row>
    <row r="11" spans="1:57">
      <c r="A11" s="3">
        <v>43800</v>
      </c>
      <c r="B11" s="4" t="s">
        <v>38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7">
        <f t="shared" si="0"/>
        <v>0</v>
      </c>
      <c r="Y11" s="8"/>
      <c r="AA11" s="1" t="s">
        <v>36</v>
      </c>
      <c r="AB11" s="7">
        <f t="shared" si="2"/>
        <v>78840</v>
      </c>
      <c r="AC11" s="7">
        <f t="shared" si="3"/>
        <v>91490</v>
      </c>
      <c r="AD11" s="7">
        <f t="shared" si="4"/>
        <v>57670</v>
      </c>
      <c r="AE11" s="7">
        <f t="shared" si="5"/>
        <v>57200</v>
      </c>
      <c r="AF11" s="13">
        <f t="shared" si="6"/>
        <v>0</v>
      </c>
      <c r="AG11" s="23">
        <f t="shared" si="1"/>
        <v>285200</v>
      </c>
      <c r="AH11" s="24">
        <f t="shared" si="7"/>
        <v>12400</v>
      </c>
    </row>
    <row r="12" spans="1:57">
      <c r="A12" s="3">
        <v>43800</v>
      </c>
      <c r="B12" s="4" t="s">
        <v>39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7">
        <f t="shared" si="0"/>
        <v>0</v>
      </c>
      <c r="Y12" s="8">
        <f>SUM(X8:X12)</f>
        <v>0</v>
      </c>
      <c r="AA12" s="1" t="s">
        <v>37</v>
      </c>
      <c r="AB12" s="7">
        <f t="shared" si="2"/>
        <v>88040</v>
      </c>
      <c r="AC12" s="7">
        <f t="shared" si="3"/>
        <v>76040</v>
      </c>
      <c r="AD12" s="7">
        <f t="shared" si="4"/>
        <v>81420</v>
      </c>
      <c r="AE12" s="7">
        <f t="shared" si="5"/>
        <v>58800</v>
      </c>
      <c r="AF12" s="13">
        <f t="shared" si="6"/>
        <v>0</v>
      </c>
      <c r="AG12" s="23">
        <f t="shared" si="1"/>
        <v>304300</v>
      </c>
      <c r="AH12" s="24">
        <f t="shared" si="7"/>
        <v>13230.434782608696</v>
      </c>
    </row>
    <row r="13" spans="1:57">
      <c r="A13" s="71" t="s">
        <v>1</v>
      </c>
      <c r="B13" s="71"/>
      <c r="C13" s="6">
        <f t="shared" ref="C13:X13" si="8">SUM(C3:C12)</f>
        <v>0</v>
      </c>
      <c r="D13" s="6">
        <f t="shared" si="8"/>
        <v>0</v>
      </c>
      <c r="E13" s="6">
        <f t="shared" si="8"/>
        <v>0</v>
      </c>
      <c r="F13" s="6">
        <f t="shared" si="8"/>
        <v>0</v>
      </c>
      <c r="G13" s="6">
        <f t="shared" si="8"/>
        <v>0</v>
      </c>
      <c r="H13" s="6">
        <f t="shared" si="8"/>
        <v>0</v>
      </c>
      <c r="I13" s="6">
        <f t="shared" si="8"/>
        <v>0</v>
      </c>
      <c r="J13" s="6">
        <f t="shared" si="8"/>
        <v>0</v>
      </c>
      <c r="K13" s="6">
        <f t="shared" si="8"/>
        <v>0</v>
      </c>
      <c r="L13" s="6">
        <f t="shared" si="8"/>
        <v>0</v>
      </c>
      <c r="M13" s="6">
        <f t="shared" si="8"/>
        <v>0</v>
      </c>
      <c r="N13" s="6">
        <f t="shared" si="8"/>
        <v>0</v>
      </c>
      <c r="O13" s="6">
        <f t="shared" si="8"/>
        <v>0</v>
      </c>
      <c r="P13" s="6">
        <f t="shared" si="8"/>
        <v>0</v>
      </c>
      <c r="Q13" s="6">
        <f t="shared" si="8"/>
        <v>0</v>
      </c>
      <c r="R13" s="6">
        <f t="shared" si="8"/>
        <v>0</v>
      </c>
      <c r="S13" s="6">
        <f t="shared" si="8"/>
        <v>0</v>
      </c>
      <c r="T13" s="6">
        <f t="shared" si="8"/>
        <v>0</v>
      </c>
      <c r="U13" s="6">
        <f t="shared" si="8"/>
        <v>0</v>
      </c>
      <c r="V13" s="6">
        <f t="shared" si="8"/>
        <v>0</v>
      </c>
      <c r="W13" s="6">
        <f t="shared" si="8"/>
        <v>0</v>
      </c>
      <c r="X13" s="6">
        <f t="shared" si="8"/>
        <v>0</v>
      </c>
      <c r="Y13" s="8"/>
      <c r="AA13" s="1" t="s">
        <v>38</v>
      </c>
      <c r="AB13" s="7">
        <f t="shared" si="2"/>
        <v>74920</v>
      </c>
      <c r="AC13" s="7">
        <f t="shared" si="3"/>
        <v>85600</v>
      </c>
      <c r="AD13" s="7">
        <f t="shared" si="4"/>
        <v>62750</v>
      </c>
      <c r="AE13" s="7">
        <f t="shared" si="5"/>
        <v>49880</v>
      </c>
      <c r="AF13" s="13">
        <f t="shared" si="6"/>
        <v>0</v>
      </c>
      <c r="AG13" s="23">
        <f t="shared" si="1"/>
        <v>273150</v>
      </c>
      <c r="AH13" s="24">
        <f t="shared" si="7"/>
        <v>11876.08695652174</v>
      </c>
    </row>
    <row r="14" spans="1:57">
      <c r="A14" s="3">
        <v>43801</v>
      </c>
      <c r="B14" s="4" t="s">
        <v>22</v>
      </c>
      <c r="C14" s="4"/>
      <c r="D14" s="4"/>
      <c r="E14" s="4"/>
      <c r="F14" s="4"/>
      <c r="G14" s="4"/>
      <c r="H14" s="4"/>
      <c r="I14" s="4">
        <v>9</v>
      </c>
      <c r="J14" s="4"/>
      <c r="K14" s="4"/>
      <c r="L14" s="4"/>
      <c r="M14" s="4">
        <v>400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7">
        <f t="shared" si="0"/>
        <v>12225</v>
      </c>
      <c r="Y14" s="8"/>
      <c r="AA14" s="1" t="s">
        <v>39</v>
      </c>
      <c r="AB14" s="7">
        <f t="shared" si="2"/>
        <v>80920</v>
      </c>
      <c r="AC14" s="7">
        <f t="shared" si="3"/>
        <v>46920</v>
      </c>
      <c r="AD14" s="7">
        <f t="shared" si="4"/>
        <v>12000</v>
      </c>
      <c r="AE14" s="7">
        <f t="shared" si="5"/>
        <v>33920</v>
      </c>
      <c r="AF14" s="13">
        <f t="shared" si="6"/>
        <v>0</v>
      </c>
      <c r="AG14" s="23">
        <f t="shared" si="1"/>
        <v>173760</v>
      </c>
      <c r="AH14" s="24">
        <f t="shared" si="7"/>
        <v>7554.782608695652</v>
      </c>
    </row>
    <row r="15" spans="1:57">
      <c r="A15" s="3">
        <v>43801</v>
      </c>
      <c r="B15" s="4" t="s">
        <v>24</v>
      </c>
      <c r="C15" s="4">
        <v>300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7">
        <f t="shared" si="0"/>
        <v>12000</v>
      </c>
      <c r="Y15" s="8"/>
      <c r="AA15" s="14" t="s">
        <v>1</v>
      </c>
      <c r="AB15" s="15">
        <f t="shared" ref="AB15:AF15" si="9">SUM(AB5:AB14)</f>
        <v>905870</v>
      </c>
      <c r="AC15" s="15">
        <f t="shared" si="9"/>
        <v>880045</v>
      </c>
      <c r="AD15" s="15">
        <f t="shared" si="9"/>
        <v>818915</v>
      </c>
      <c r="AE15" s="15">
        <f t="shared" si="9"/>
        <v>639255</v>
      </c>
      <c r="AF15" s="16">
        <f t="shared" si="9"/>
        <v>0</v>
      </c>
      <c r="AG15" s="25">
        <f>SUM(AB15:AF15)</f>
        <v>3244085</v>
      </c>
      <c r="AH15" s="24">
        <f>AG15/23</f>
        <v>141047.17391304349</v>
      </c>
    </row>
    <row r="16" spans="1:57">
      <c r="A16" s="3">
        <v>43801</v>
      </c>
      <c r="B16" s="4" t="s">
        <v>32</v>
      </c>
      <c r="C16" s="4">
        <v>336</v>
      </c>
      <c r="D16" s="4"/>
      <c r="E16" s="4"/>
      <c r="F16" s="4"/>
      <c r="G16" s="4"/>
      <c r="H16" s="4"/>
      <c r="I16" s="4">
        <v>10</v>
      </c>
      <c r="J16" s="4"/>
      <c r="K16" s="4"/>
      <c r="L16" s="4"/>
      <c r="M16" s="4"/>
      <c r="N16" s="4">
        <v>200</v>
      </c>
      <c r="O16" s="4"/>
      <c r="P16" s="4"/>
      <c r="Q16" s="4"/>
      <c r="R16" s="4"/>
      <c r="S16" s="4"/>
      <c r="T16" s="4">
        <v>150</v>
      </c>
      <c r="U16" s="4"/>
      <c r="V16" s="4"/>
      <c r="W16" s="4"/>
      <c r="X16" s="7">
        <f t="shared" si="0"/>
        <v>25690</v>
      </c>
      <c r="Y16" s="8">
        <f>SUM(X14:X16)</f>
        <v>49915</v>
      </c>
      <c r="Z16" s="17"/>
      <c r="AA16" s="17">
        <v>43800</v>
      </c>
      <c r="AB16" s="17">
        <v>43801</v>
      </c>
      <c r="AC16" s="17">
        <v>43802</v>
      </c>
      <c r="AD16" s="17">
        <v>43803</v>
      </c>
      <c r="AE16" s="17">
        <v>43804</v>
      </c>
      <c r="AF16" s="17">
        <v>43805</v>
      </c>
      <c r="AG16" s="17">
        <v>43806</v>
      </c>
      <c r="AH16" s="17">
        <v>43807</v>
      </c>
      <c r="AI16" s="17">
        <v>43808</v>
      </c>
      <c r="AJ16" s="17">
        <v>43809</v>
      </c>
      <c r="AK16" s="17">
        <v>43810</v>
      </c>
      <c r="AL16" s="17">
        <v>43811</v>
      </c>
      <c r="AM16" s="17">
        <v>43812</v>
      </c>
      <c r="AN16" s="17">
        <v>43813</v>
      </c>
      <c r="AO16" s="17">
        <v>43814</v>
      </c>
      <c r="AP16" s="17">
        <v>43815</v>
      </c>
      <c r="AQ16" s="17">
        <v>43816</v>
      </c>
      <c r="AR16" s="17">
        <v>43817</v>
      </c>
      <c r="AS16" s="17">
        <v>43818</v>
      </c>
      <c r="AT16" s="17">
        <v>43819</v>
      </c>
      <c r="AU16" s="17">
        <v>43820</v>
      </c>
      <c r="AV16" s="17">
        <v>43821</v>
      </c>
      <c r="AW16" s="17">
        <v>43822</v>
      </c>
      <c r="AX16" s="17">
        <v>43823</v>
      </c>
      <c r="AY16" s="17">
        <v>43824</v>
      </c>
      <c r="AZ16" s="17">
        <v>43825</v>
      </c>
      <c r="BA16" s="17">
        <v>43826</v>
      </c>
      <c r="BB16" s="17">
        <v>43827</v>
      </c>
      <c r="BC16" s="17">
        <v>43828</v>
      </c>
      <c r="BD16" s="17">
        <v>43829</v>
      </c>
      <c r="BE16" s="17">
        <v>43830</v>
      </c>
    </row>
    <row r="17" spans="1:57">
      <c r="A17" s="3">
        <v>43801</v>
      </c>
      <c r="B17" s="4" t="s">
        <v>33</v>
      </c>
      <c r="C17" s="4">
        <v>325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125</v>
      </c>
      <c r="U17" s="4"/>
      <c r="V17" s="4"/>
      <c r="W17" s="4"/>
      <c r="X17" s="7">
        <f t="shared" si="0"/>
        <v>18000</v>
      </c>
      <c r="Y17" s="8"/>
      <c r="Z17" s="18" t="s">
        <v>22</v>
      </c>
      <c r="AA17">
        <f t="shared" ref="AA17:BE17" si="10">SUMIFS($X:$X,$A:$A,AA16,$B:$B,$B$3)</f>
        <v>0</v>
      </c>
      <c r="AB17">
        <f t="shared" si="10"/>
        <v>12225</v>
      </c>
      <c r="AC17">
        <f t="shared" si="10"/>
        <v>14030</v>
      </c>
      <c r="AD17">
        <f t="shared" si="10"/>
        <v>12970</v>
      </c>
      <c r="AE17">
        <f t="shared" si="10"/>
        <v>12075</v>
      </c>
      <c r="AF17">
        <f t="shared" si="10"/>
        <v>13000</v>
      </c>
      <c r="AG17">
        <f t="shared" si="10"/>
        <v>8575</v>
      </c>
      <c r="AH17">
        <f t="shared" si="10"/>
        <v>0</v>
      </c>
      <c r="AI17">
        <f t="shared" si="10"/>
        <v>12250</v>
      </c>
      <c r="AJ17">
        <f t="shared" si="10"/>
        <v>11355</v>
      </c>
      <c r="AK17">
        <f t="shared" si="10"/>
        <v>13920</v>
      </c>
      <c r="AL17">
        <f t="shared" si="10"/>
        <v>10950</v>
      </c>
      <c r="AM17">
        <f t="shared" si="10"/>
        <v>10250</v>
      </c>
      <c r="AN17">
        <f t="shared" si="10"/>
        <v>9365</v>
      </c>
      <c r="AO17">
        <f t="shared" si="10"/>
        <v>0</v>
      </c>
      <c r="AP17">
        <f t="shared" si="10"/>
        <v>14370</v>
      </c>
      <c r="AQ17">
        <f t="shared" si="10"/>
        <v>10250</v>
      </c>
      <c r="AR17">
        <f t="shared" si="10"/>
        <v>13270</v>
      </c>
      <c r="AS17">
        <f t="shared" si="10"/>
        <v>13270</v>
      </c>
      <c r="AT17">
        <f t="shared" si="10"/>
        <v>13500</v>
      </c>
      <c r="AU17">
        <f t="shared" si="10"/>
        <v>10570</v>
      </c>
      <c r="AV17">
        <f t="shared" si="10"/>
        <v>0</v>
      </c>
      <c r="AW17">
        <f t="shared" si="10"/>
        <v>13750</v>
      </c>
      <c r="AX17">
        <f t="shared" si="10"/>
        <v>13130</v>
      </c>
      <c r="AY17">
        <f t="shared" si="10"/>
        <v>0</v>
      </c>
      <c r="AZ17">
        <f t="shared" si="10"/>
        <v>14090</v>
      </c>
      <c r="BA17">
        <f t="shared" si="10"/>
        <v>4690</v>
      </c>
      <c r="BB17">
        <f t="shared" si="10"/>
        <v>7810</v>
      </c>
      <c r="BC17">
        <f t="shared" si="10"/>
        <v>10265</v>
      </c>
      <c r="BD17">
        <f t="shared" si="10"/>
        <v>0</v>
      </c>
      <c r="BE17">
        <f t="shared" si="10"/>
        <v>0</v>
      </c>
    </row>
    <row r="18" spans="1:57">
      <c r="A18" s="3">
        <v>43801</v>
      </c>
      <c r="B18" s="4" t="s">
        <v>34</v>
      </c>
      <c r="C18" s="4">
        <v>400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100</v>
      </c>
      <c r="U18" s="4"/>
      <c r="V18" s="4"/>
      <c r="W18" s="4"/>
      <c r="X18" s="7">
        <f t="shared" si="0"/>
        <v>20000</v>
      </c>
      <c r="Y18" s="8">
        <f>SUM(X17:X18)</f>
        <v>38000</v>
      </c>
      <c r="Z18" s="18" t="s">
        <v>24</v>
      </c>
      <c r="AA18">
        <f t="shared" ref="AA18:BE18" si="11">SUMIFS($X:$X,$A:$A,AA16,$B:$B,$B$4)</f>
        <v>0</v>
      </c>
      <c r="AB18">
        <f t="shared" si="11"/>
        <v>12000</v>
      </c>
      <c r="AC18">
        <f t="shared" si="11"/>
        <v>16000</v>
      </c>
      <c r="AD18">
        <f t="shared" si="11"/>
        <v>14770</v>
      </c>
      <c r="AE18">
        <f t="shared" si="11"/>
        <v>11400</v>
      </c>
      <c r="AF18">
        <f t="shared" si="11"/>
        <v>14250</v>
      </c>
      <c r="AG18">
        <f t="shared" si="11"/>
        <v>10925</v>
      </c>
      <c r="AH18">
        <f t="shared" si="11"/>
        <v>0</v>
      </c>
      <c r="AI18">
        <f t="shared" si="11"/>
        <v>10250</v>
      </c>
      <c r="AJ18">
        <f t="shared" si="11"/>
        <v>13400</v>
      </c>
      <c r="AK18">
        <f t="shared" si="11"/>
        <v>13200</v>
      </c>
      <c r="AL18">
        <f t="shared" si="11"/>
        <v>16000</v>
      </c>
      <c r="AM18">
        <f t="shared" si="11"/>
        <v>14000</v>
      </c>
      <c r="AN18">
        <f t="shared" si="11"/>
        <v>10000</v>
      </c>
      <c r="AO18">
        <f t="shared" si="11"/>
        <v>0</v>
      </c>
      <c r="AP18">
        <f t="shared" si="11"/>
        <v>14000</v>
      </c>
      <c r="AQ18">
        <f t="shared" si="11"/>
        <v>16000</v>
      </c>
      <c r="AR18">
        <f t="shared" si="11"/>
        <v>14720</v>
      </c>
      <c r="AS18">
        <f t="shared" si="11"/>
        <v>16000</v>
      </c>
      <c r="AT18">
        <f t="shared" si="11"/>
        <v>14000</v>
      </c>
      <c r="AU18">
        <f t="shared" si="11"/>
        <v>15000</v>
      </c>
      <c r="AV18">
        <f t="shared" si="11"/>
        <v>0</v>
      </c>
      <c r="AW18">
        <f t="shared" si="11"/>
        <v>11775</v>
      </c>
      <c r="AX18">
        <f t="shared" si="11"/>
        <v>11250</v>
      </c>
      <c r="AY18">
        <f t="shared" si="11"/>
        <v>0</v>
      </c>
      <c r="AZ18">
        <f t="shared" si="11"/>
        <v>8175</v>
      </c>
      <c r="BA18">
        <f t="shared" si="11"/>
        <v>12500</v>
      </c>
      <c r="BB18">
        <f t="shared" si="11"/>
        <v>8750</v>
      </c>
      <c r="BC18">
        <f t="shared" si="11"/>
        <v>12500</v>
      </c>
      <c r="BD18">
        <f t="shared" si="11"/>
        <v>0</v>
      </c>
      <c r="BE18">
        <f t="shared" si="11"/>
        <v>0</v>
      </c>
    </row>
    <row r="19" spans="1:57">
      <c r="A19" s="3">
        <v>43801</v>
      </c>
      <c r="B19" s="4" t="s">
        <v>35</v>
      </c>
      <c r="C19" s="4">
        <v>100</v>
      </c>
      <c r="D19" s="4"/>
      <c r="E19" s="4"/>
      <c r="F19" s="4">
        <v>200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7">
        <f t="shared" si="0"/>
        <v>12000</v>
      </c>
      <c r="Y19" s="8"/>
      <c r="Z19" s="18" t="s">
        <v>32</v>
      </c>
      <c r="AA19">
        <f t="shared" ref="AA19:BE19" si="12">SUMIFS($X:$X,$A:$A,AA16,$B:$B,$Z$19)</f>
        <v>0</v>
      </c>
      <c r="AB19">
        <f t="shared" si="12"/>
        <v>25690</v>
      </c>
      <c r="AC19">
        <f t="shared" si="12"/>
        <v>27400</v>
      </c>
      <c r="AD19">
        <f t="shared" si="12"/>
        <v>24250</v>
      </c>
      <c r="AE19">
        <f t="shared" si="12"/>
        <v>20300</v>
      </c>
      <c r="AF19">
        <f t="shared" si="12"/>
        <v>28375</v>
      </c>
      <c r="AG19">
        <f t="shared" si="12"/>
        <v>21475</v>
      </c>
      <c r="AH19">
        <f t="shared" si="12"/>
        <v>0</v>
      </c>
      <c r="AI19">
        <f t="shared" si="12"/>
        <v>27825</v>
      </c>
      <c r="AJ19">
        <f t="shared" si="12"/>
        <v>22000</v>
      </c>
      <c r="AK19">
        <f t="shared" si="12"/>
        <v>26615</v>
      </c>
      <c r="AL19">
        <f t="shared" si="12"/>
        <v>27500</v>
      </c>
      <c r="AM19">
        <f t="shared" si="12"/>
        <v>24425</v>
      </c>
      <c r="AN19">
        <f t="shared" si="12"/>
        <v>20500</v>
      </c>
      <c r="AO19">
        <f t="shared" si="12"/>
        <v>0</v>
      </c>
      <c r="AP19">
        <f t="shared" si="12"/>
        <v>18325</v>
      </c>
      <c r="AQ19">
        <f t="shared" si="12"/>
        <v>31205</v>
      </c>
      <c r="AR19">
        <f t="shared" si="12"/>
        <v>29375</v>
      </c>
      <c r="AS19">
        <f t="shared" si="12"/>
        <v>28375</v>
      </c>
      <c r="AT19">
        <f t="shared" si="12"/>
        <v>24425</v>
      </c>
      <c r="AU19">
        <f t="shared" si="12"/>
        <v>16450</v>
      </c>
      <c r="AV19">
        <f t="shared" si="12"/>
        <v>0</v>
      </c>
      <c r="AW19">
        <f t="shared" si="12"/>
        <v>23655</v>
      </c>
      <c r="AX19">
        <f t="shared" si="12"/>
        <v>12880</v>
      </c>
      <c r="AY19">
        <f t="shared" si="12"/>
        <v>0</v>
      </c>
      <c r="AZ19">
        <f t="shared" si="12"/>
        <v>27215</v>
      </c>
      <c r="BA19">
        <f t="shared" si="12"/>
        <v>22375</v>
      </c>
      <c r="BB19">
        <f t="shared" si="12"/>
        <v>14730</v>
      </c>
      <c r="BC19">
        <f t="shared" si="12"/>
        <v>20250</v>
      </c>
      <c r="BD19">
        <f t="shared" si="12"/>
        <v>0</v>
      </c>
      <c r="BE19">
        <f t="shared" si="12"/>
        <v>0</v>
      </c>
    </row>
    <row r="20" spans="1:57">
      <c r="A20" s="3">
        <v>43801</v>
      </c>
      <c r="B20" s="4" t="s">
        <v>36</v>
      </c>
      <c r="C20" s="4"/>
      <c r="D20" s="4"/>
      <c r="E20" s="4"/>
      <c r="F20" s="4">
        <v>300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7">
        <f t="shared" si="0"/>
        <v>12000</v>
      </c>
      <c r="Y20" s="8"/>
      <c r="Z20" s="18" t="s">
        <v>33</v>
      </c>
      <c r="AA20">
        <f t="shared" ref="AA20:BE20" si="13">SUMIFS($X:$X,$A:$A,AA16,$B:$B,$Z$20)</f>
        <v>0</v>
      </c>
      <c r="AB20">
        <f t="shared" si="13"/>
        <v>18000</v>
      </c>
      <c r="AC20">
        <f t="shared" si="13"/>
        <v>20000</v>
      </c>
      <c r="AD20">
        <f t="shared" si="13"/>
        <v>20000</v>
      </c>
      <c r="AE20">
        <f t="shared" si="13"/>
        <v>20000</v>
      </c>
      <c r="AF20">
        <f t="shared" si="13"/>
        <v>20000</v>
      </c>
      <c r="AG20">
        <f t="shared" si="13"/>
        <v>14000</v>
      </c>
      <c r="AH20">
        <f t="shared" si="13"/>
        <v>0</v>
      </c>
      <c r="AI20">
        <f t="shared" si="13"/>
        <v>20000</v>
      </c>
      <c r="AJ20">
        <f t="shared" si="13"/>
        <v>18400</v>
      </c>
      <c r="AK20">
        <f t="shared" si="13"/>
        <v>20000</v>
      </c>
      <c r="AL20">
        <f t="shared" si="13"/>
        <v>29920</v>
      </c>
      <c r="AM20">
        <f t="shared" si="13"/>
        <v>18000</v>
      </c>
      <c r="AN20">
        <f t="shared" si="13"/>
        <v>14000</v>
      </c>
      <c r="AO20">
        <f t="shared" si="13"/>
        <v>0</v>
      </c>
      <c r="AP20">
        <f t="shared" si="13"/>
        <v>20000</v>
      </c>
      <c r="AQ20">
        <f t="shared" si="13"/>
        <v>19000</v>
      </c>
      <c r="AR20">
        <f t="shared" si="13"/>
        <v>18500</v>
      </c>
      <c r="AS20">
        <f t="shared" si="13"/>
        <v>20000</v>
      </c>
      <c r="AT20">
        <f t="shared" si="13"/>
        <v>20000</v>
      </c>
      <c r="AU20">
        <f t="shared" si="13"/>
        <v>14000</v>
      </c>
      <c r="AV20">
        <f t="shared" si="13"/>
        <v>0</v>
      </c>
      <c r="AW20">
        <f t="shared" si="13"/>
        <v>20000</v>
      </c>
      <c r="AX20">
        <f t="shared" si="13"/>
        <v>20000</v>
      </c>
      <c r="AY20">
        <f t="shared" si="13"/>
        <v>0</v>
      </c>
      <c r="AZ20">
        <f t="shared" si="13"/>
        <v>19120</v>
      </c>
      <c r="BA20">
        <f t="shared" si="13"/>
        <v>20000</v>
      </c>
      <c r="BB20">
        <f t="shared" si="13"/>
        <v>12500</v>
      </c>
      <c r="BC20">
        <f t="shared" si="13"/>
        <v>17150</v>
      </c>
      <c r="BD20">
        <f t="shared" si="13"/>
        <v>0</v>
      </c>
      <c r="BE20">
        <f t="shared" si="13"/>
        <v>0</v>
      </c>
    </row>
    <row r="21" spans="1:57">
      <c r="A21" s="3">
        <v>43801</v>
      </c>
      <c r="B21" s="4" t="s">
        <v>37</v>
      </c>
      <c r="C21" s="4"/>
      <c r="D21" s="4"/>
      <c r="E21" s="4"/>
      <c r="F21" s="4">
        <v>350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7">
        <f t="shared" si="0"/>
        <v>14000</v>
      </c>
      <c r="Y21" s="8"/>
      <c r="Z21" s="18" t="s">
        <v>34</v>
      </c>
      <c r="AA21">
        <f t="shared" ref="AA21:BE21" si="14">SUMIFS($X:$X,$A:$A,AA16,$B:$B,$Z$21)</f>
        <v>0</v>
      </c>
      <c r="AB21">
        <f t="shared" si="14"/>
        <v>20000</v>
      </c>
      <c r="AC21">
        <f t="shared" si="14"/>
        <v>17000</v>
      </c>
      <c r="AD21">
        <f t="shared" si="14"/>
        <v>18000</v>
      </c>
      <c r="AE21">
        <f t="shared" si="14"/>
        <v>16000</v>
      </c>
      <c r="AF21">
        <f t="shared" si="14"/>
        <v>18000</v>
      </c>
      <c r="AG21">
        <f t="shared" si="14"/>
        <v>14000</v>
      </c>
      <c r="AH21">
        <f t="shared" si="14"/>
        <v>0</v>
      </c>
      <c r="AI21">
        <f t="shared" si="14"/>
        <v>20000</v>
      </c>
      <c r="AJ21">
        <f t="shared" si="14"/>
        <v>17750</v>
      </c>
      <c r="AK21">
        <f t="shared" si="14"/>
        <v>18000</v>
      </c>
      <c r="AL21">
        <f t="shared" si="14"/>
        <v>12000</v>
      </c>
      <c r="AM21">
        <f t="shared" si="14"/>
        <v>18000</v>
      </c>
      <c r="AN21">
        <f t="shared" si="14"/>
        <v>14000</v>
      </c>
      <c r="AO21">
        <f t="shared" si="14"/>
        <v>0</v>
      </c>
      <c r="AP21">
        <f t="shared" si="14"/>
        <v>19200</v>
      </c>
      <c r="AQ21">
        <f t="shared" si="14"/>
        <v>18500</v>
      </c>
      <c r="AR21">
        <f t="shared" si="14"/>
        <v>18500</v>
      </c>
      <c r="AS21">
        <f t="shared" si="14"/>
        <v>18000</v>
      </c>
      <c r="AT21">
        <f t="shared" si="14"/>
        <v>20000</v>
      </c>
      <c r="AU21">
        <f t="shared" si="14"/>
        <v>14000</v>
      </c>
      <c r="AV21">
        <f t="shared" si="14"/>
        <v>0</v>
      </c>
      <c r="AW21">
        <f t="shared" si="14"/>
        <v>18000</v>
      </c>
      <c r="AX21">
        <f t="shared" si="14"/>
        <v>14880</v>
      </c>
      <c r="AY21">
        <f t="shared" si="14"/>
        <v>0</v>
      </c>
      <c r="AZ21">
        <f t="shared" si="14"/>
        <v>18000</v>
      </c>
      <c r="BA21">
        <f t="shared" si="14"/>
        <v>18000</v>
      </c>
      <c r="BB21">
        <f t="shared" si="14"/>
        <v>10500</v>
      </c>
      <c r="BC21">
        <f t="shared" si="14"/>
        <v>15750</v>
      </c>
      <c r="BD21">
        <f t="shared" si="14"/>
        <v>0</v>
      </c>
      <c r="BE21">
        <f t="shared" si="14"/>
        <v>0</v>
      </c>
    </row>
    <row r="22" spans="1:57">
      <c r="A22" s="3">
        <v>43801</v>
      </c>
      <c r="B22" s="4" t="s">
        <v>38</v>
      </c>
      <c r="C22" s="4"/>
      <c r="D22" s="4"/>
      <c r="E22" s="4"/>
      <c r="F22" s="4">
        <v>420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7">
        <f t="shared" si="0"/>
        <v>16800</v>
      </c>
      <c r="Y22" s="8"/>
      <c r="Z22" s="19" t="s">
        <v>91</v>
      </c>
      <c r="AA22" s="20">
        <f t="shared" ref="AA22:BE22" si="15">SUM(AA17:AA21)</f>
        <v>0</v>
      </c>
      <c r="AB22" s="20">
        <f t="shared" si="15"/>
        <v>87915</v>
      </c>
      <c r="AC22" s="20">
        <f t="shared" si="15"/>
        <v>94430</v>
      </c>
      <c r="AD22" s="20">
        <f t="shared" si="15"/>
        <v>89990</v>
      </c>
      <c r="AE22" s="20">
        <f t="shared" si="15"/>
        <v>79775</v>
      </c>
      <c r="AF22" s="20">
        <f t="shared" si="15"/>
        <v>93625</v>
      </c>
      <c r="AG22" s="20">
        <f t="shared" si="15"/>
        <v>68975</v>
      </c>
      <c r="AH22" s="20">
        <f t="shared" si="15"/>
        <v>0</v>
      </c>
      <c r="AI22" s="20">
        <f t="shared" si="15"/>
        <v>90325</v>
      </c>
      <c r="AJ22" s="20">
        <f t="shared" si="15"/>
        <v>82905</v>
      </c>
      <c r="AK22" s="20">
        <f t="shared" si="15"/>
        <v>91735</v>
      </c>
      <c r="AL22" s="20">
        <f t="shared" si="15"/>
        <v>96370</v>
      </c>
      <c r="AM22" s="20">
        <f t="shared" si="15"/>
        <v>84675</v>
      </c>
      <c r="AN22" s="20">
        <f t="shared" si="15"/>
        <v>67865</v>
      </c>
      <c r="AO22" s="20">
        <f t="shared" si="15"/>
        <v>0</v>
      </c>
      <c r="AP22" s="20">
        <f t="shared" si="15"/>
        <v>85895</v>
      </c>
      <c r="AQ22" s="20">
        <f t="shared" si="15"/>
        <v>94955</v>
      </c>
      <c r="AR22" s="20">
        <f t="shared" si="15"/>
        <v>94365</v>
      </c>
      <c r="AS22" s="20">
        <f t="shared" si="15"/>
        <v>95645</v>
      </c>
      <c r="AT22" s="20">
        <f t="shared" si="15"/>
        <v>91925</v>
      </c>
      <c r="AU22" s="20">
        <f t="shared" si="15"/>
        <v>70020</v>
      </c>
      <c r="AV22" s="20">
        <f t="shared" si="15"/>
        <v>0</v>
      </c>
      <c r="AW22" s="20">
        <f t="shared" si="15"/>
        <v>87180</v>
      </c>
      <c r="AX22" s="20">
        <f t="shared" si="15"/>
        <v>72140</v>
      </c>
      <c r="AY22" s="20">
        <f t="shared" si="15"/>
        <v>0</v>
      </c>
      <c r="AZ22" s="20">
        <f t="shared" si="15"/>
        <v>86600</v>
      </c>
      <c r="BA22" s="20">
        <f t="shared" si="15"/>
        <v>77565</v>
      </c>
      <c r="BB22" s="20">
        <f t="shared" si="15"/>
        <v>54290</v>
      </c>
      <c r="BC22" s="20">
        <f t="shared" si="15"/>
        <v>75915</v>
      </c>
      <c r="BD22" s="20">
        <f t="shared" si="15"/>
        <v>0</v>
      </c>
      <c r="BE22" s="20">
        <f t="shared" si="15"/>
        <v>0</v>
      </c>
    </row>
    <row r="23" spans="1:57">
      <c r="A23" s="3">
        <v>43801</v>
      </c>
      <c r="B23" s="4" t="s">
        <v>39</v>
      </c>
      <c r="C23" s="4"/>
      <c r="D23" s="4"/>
      <c r="E23" s="4"/>
      <c r="F23" s="4">
        <v>330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7">
        <f t="shared" si="0"/>
        <v>13200</v>
      </c>
      <c r="Y23" s="8">
        <f>SUM(X19:X23)</f>
        <v>68000</v>
      </c>
      <c r="Z23" s="18" t="s">
        <v>35</v>
      </c>
      <c r="AA23">
        <f t="shared" ref="AA23:BE23" si="16">SUMIFS($X:$X,$B:$B,$B$8,$A:$A,AA16)</f>
        <v>0</v>
      </c>
      <c r="AB23">
        <f t="shared" si="16"/>
        <v>12000</v>
      </c>
      <c r="AC23">
        <f t="shared" si="16"/>
        <v>12000</v>
      </c>
      <c r="AD23">
        <f t="shared" si="16"/>
        <v>12000</v>
      </c>
      <c r="AE23">
        <f t="shared" si="16"/>
        <v>12000</v>
      </c>
      <c r="AF23">
        <f t="shared" si="16"/>
        <v>12000</v>
      </c>
      <c r="AG23">
        <f t="shared" si="16"/>
        <v>8440</v>
      </c>
      <c r="AH23">
        <f t="shared" si="16"/>
        <v>0</v>
      </c>
      <c r="AI23">
        <f t="shared" si="16"/>
        <v>10000</v>
      </c>
      <c r="AJ23">
        <f t="shared" si="16"/>
        <v>10120</v>
      </c>
      <c r="AK23">
        <f t="shared" si="16"/>
        <v>12000</v>
      </c>
      <c r="AL23">
        <f t="shared" si="16"/>
        <v>12000</v>
      </c>
      <c r="AM23">
        <f t="shared" si="16"/>
        <v>12000</v>
      </c>
      <c r="AN23">
        <f t="shared" si="16"/>
        <v>10000</v>
      </c>
      <c r="AO23">
        <f t="shared" si="16"/>
        <v>0</v>
      </c>
      <c r="AP23">
        <f t="shared" si="16"/>
        <v>12000</v>
      </c>
      <c r="AQ23">
        <f t="shared" si="16"/>
        <v>11750</v>
      </c>
      <c r="AR23">
        <f t="shared" si="16"/>
        <v>12000</v>
      </c>
      <c r="AS23">
        <f t="shared" si="16"/>
        <v>11400</v>
      </c>
      <c r="AT23">
        <f t="shared" si="16"/>
        <v>17120</v>
      </c>
      <c r="AU23">
        <f t="shared" si="16"/>
        <v>8000</v>
      </c>
      <c r="AV23">
        <f t="shared" si="16"/>
        <v>0</v>
      </c>
      <c r="AW23">
        <f t="shared" si="16"/>
        <v>15000</v>
      </c>
      <c r="AX23">
        <f t="shared" si="16"/>
        <v>20000</v>
      </c>
      <c r="AY23">
        <f t="shared" si="16"/>
        <v>0</v>
      </c>
      <c r="AZ23">
        <f t="shared" si="16"/>
        <v>10000</v>
      </c>
      <c r="BA23">
        <f t="shared" si="16"/>
        <v>8680</v>
      </c>
      <c r="BB23">
        <f t="shared" si="16"/>
        <v>8000</v>
      </c>
      <c r="BC23">
        <f t="shared" si="16"/>
        <v>9600</v>
      </c>
      <c r="BD23">
        <f t="shared" si="16"/>
        <v>0</v>
      </c>
      <c r="BE23">
        <f t="shared" si="16"/>
        <v>0</v>
      </c>
    </row>
    <row r="24" spans="1:57">
      <c r="A24" s="71" t="s">
        <v>1</v>
      </c>
      <c r="B24" s="71"/>
      <c r="C24" s="6">
        <f t="shared" ref="C24:X24" si="17">SUM(C14:C23)</f>
        <v>1461</v>
      </c>
      <c r="D24" s="6">
        <f t="shared" si="17"/>
        <v>0</v>
      </c>
      <c r="E24" s="6">
        <f t="shared" si="17"/>
        <v>0</v>
      </c>
      <c r="F24" s="6">
        <f t="shared" si="17"/>
        <v>1600</v>
      </c>
      <c r="G24" s="6">
        <f t="shared" si="17"/>
        <v>0</v>
      </c>
      <c r="H24" s="6">
        <f t="shared" si="17"/>
        <v>0</v>
      </c>
      <c r="I24" s="6">
        <f t="shared" si="17"/>
        <v>19</v>
      </c>
      <c r="J24" s="6">
        <f t="shared" si="17"/>
        <v>0</v>
      </c>
      <c r="K24" s="6">
        <f t="shared" si="17"/>
        <v>0</v>
      </c>
      <c r="L24" s="6">
        <f t="shared" si="17"/>
        <v>0</v>
      </c>
      <c r="M24" s="6">
        <f t="shared" si="17"/>
        <v>400</v>
      </c>
      <c r="N24" s="6">
        <f t="shared" si="17"/>
        <v>200</v>
      </c>
      <c r="O24" s="6">
        <f t="shared" si="17"/>
        <v>0</v>
      </c>
      <c r="P24" s="6">
        <f t="shared" si="17"/>
        <v>0</v>
      </c>
      <c r="Q24" s="6">
        <f t="shared" si="17"/>
        <v>0</v>
      </c>
      <c r="R24" s="6">
        <f t="shared" si="17"/>
        <v>0</v>
      </c>
      <c r="S24" s="6">
        <f t="shared" si="17"/>
        <v>0</v>
      </c>
      <c r="T24" s="6">
        <f t="shared" si="17"/>
        <v>375</v>
      </c>
      <c r="U24" s="6">
        <f t="shared" si="17"/>
        <v>0</v>
      </c>
      <c r="V24" s="6">
        <f t="shared" si="17"/>
        <v>0</v>
      </c>
      <c r="W24" s="6">
        <f t="shared" si="17"/>
        <v>0</v>
      </c>
      <c r="X24" s="6">
        <f t="shared" si="17"/>
        <v>155915</v>
      </c>
      <c r="Y24" s="8"/>
      <c r="Z24" s="18" t="s">
        <v>36</v>
      </c>
      <c r="AA24">
        <f t="shared" ref="AA24:BE24" si="18">SUMIFS($X:$X,$B:$B,$B$9,$A:$A,AA16)</f>
        <v>0</v>
      </c>
      <c r="AB24">
        <f t="shared" si="18"/>
        <v>12000</v>
      </c>
      <c r="AC24">
        <f t="shared" si="18"/>
        <v>14840</v>
      </c>
      <c r="AD24">
        <f t="shared" si="18"/>
        <v>12000</v>
      </c>
      <c r="AE24">
        <f t="shared" si="18"/>
        <v>16000</v>
      </c>
      <c r="AF24">
        <f t="shared" si="18"/>
        <v>12000</v>
      </c>
      <c r="AG24">
        <f t="shared" si="18"/>
        <v>12000</v>
      </c>
      <c r="AH24">
        <f t="shared" si="18"/>
        <v>0</v>
      </c>
      <c r="AI24">
        <f t="shared" si="18"/>
        <v>17200</v>
      </c>
      <c r="AJ24">
        <f t="shared" si="18"/>
        <v>16800</v>
      </c>
      <c r="AK24">
        <f t="shared" si="18"/>
        <v>15320</v>
      </c>
      <c r="AL24">
        <f t="shared" si="18"/>
        <v>17050</v>
      </c>
      <c r="AM24">
        <f t="shared" si="18"/>
        <v>13120</v>
      </c>
      <c r="AN24">
        <f t="shared" si="18"/>
        <v>12000</v>
      </c>
      <c r="AO24">
        <f t="shared" si="18"/>
        <v>0</v>
      </c>
      <c r="AP24">
        <f t="shared" si="18"/>
        <v>8000</v>
      </c>
      <c r="AQ24">
        <f t="shared" si="18"/>
        <v>17100</v>
      </c>
      <c r="AR24">
        <f t="shared" si="18"/>
        <v>15200</v>
      </c>
      <c r="AS24">
        <f t="shared" si="18"/>
        <v>2850</v>
      </c>
      <c r="AT24">
        <f t="shared" si="18"/>
        <v>4000</v>
      </c>
      <c r="AU24">
        <f t="shared" si="18"/>
        <v>10520</v>
      </c>
      <c r="AV24">
        <f t="shared" si="18"/>
        <v>0</v>
      </c>
      <c r="AW24">
        <f t="shared" si="18"/>
        <v>10000</v>
      </c>
      <c r="AX24">
        <f t="shared" si="18"/>
        <v>16800</v>
      </c>
      <c r="AY24">
        <f t="shared" si="18"/>
        <v>0</v>
      </c>
      <c r="AZ24">
        <f t="shared" si="18"/>
        <v>12000</v>
      </c>
      <c r="BA24">
        <f t="shared" si="18"/>
        <v>10400</v>
      </c>
      <c r="BB24">
        <f t="shared" si="18"/>
        <v>8000</v>
      </c>
      <c r="BC24">
        <f t="shared" si="18"/>
        <v>10000</v>
      </c>
      <c r="BD24">
        <f t="shared" si="18"/>
        <v>0</v>
      </c>
      <c r="BE24">
        <f t="shared" si="18"/>
        <v>0</v>
      </c>
    </row>
    <row r="25" spans="1:57">
      <c r="A25" s="3">
        <v>43802</v>
      </c>
      <c r="B25" s="4" t="s">
        <v>22</v>
      </c>
      <c r="C25" s="4"/>
      <c r="D25" s="4"/>
      <c r="E25" s="4"/>
      <c r="F25" s="4"/>
      <c r="G25" s="4"/>
      <c r="H25" s="4"/>
      <c r="I25" s="4">
        <v>8</v>
      </c>
      <c r="J25" s="4"/>
      <c r="K25" s="4"/>
      <c r="L25" s="4"/>
      <c r="M25" s="4">
        <v>225</v>
      </c>
      <c r="N25" s="4">
        <v>234</v>
      </c>
      <c r="O25" s="4">
        <v>2</v>
      </c>
      <c r="P25" s="4"/>
      <c r="Q25" s="4"/>
      <c r="R25" s="4"/>
      <c r="S25" s="4"/>
      <c r="T25" s="4"/>
      <c r="U25" s="4"/>
      <c r="V25" s="4"/>
      <c r="W25" s="4"/>
      <c r="X25" s="7">
        <f t="shared" si="0"/>
        <v>14030</v>
      </c>
      <c r="Y25" s="8"/>
      <c r="Z25" s="18" t="s">
        <v>37</v>
      </c>
      <c r="AA25">
        <f t="shared" ref="AA25:BE25" si="19">SUMIFS($X:$X,$B:$B,$B$10,$A:$A,AA16)</f>
        <v>0</v>
      </c>
      <c r="AB25">
        <f t="shared" si="19"/>
        <v>14000</v>
      </c>
      <c r="AC25">
        <f t="shared" si="19"/>
        <v>16800</v>
      </c>
      <c r="AD25">
        <f t="shared" si="19"/>
        <v>14000</v>
      </c>
      <c r="AE25">
        <f t="shared" si="19"/>
        <v>16800</v>
      </c>
      <c r="AF25">
        <f t="shared" si="19"/>
        <v>14440</v>
      </c>
      <c r="AG25">
        <f t="shared" si="19"/>
        <v>12000</v>
      </c>
      <c r="AH25">
        <f t="shared" si="19"/>
        <v>0</v>
      </c>
      <c r="AI25">
        <f t="shared" si="19"/>
        <v>14000</v>
      </c>
      <c r="AJ25">
        <f t="shared" si="19"/>
        <v>15200</v>
      </c>
      <c r="AK25">
        <f t="shared" si="19"/>
        <v>14000</v>
      </c>
      <c r="AL25">
        <f t="shared" si="19"/>
        <v>10000</v>
      </c>
      <c r="AM25">
        <f t="shared" si="19"/>
        <v>12000</v>
      </c>
      <c r="AN25">
        <f t="shared" si="19"/>
        <v>10840</v>
      </c>
      <c r="AO25">
        <f t="shared" si="19"/>
        <v>0</v>
      </c>
      <c r="AP25">
        <f t="shared" si="19"/>
        <v>11840</v>
      </c>
      <c r="AQ25">
        <f t="shared" si="19"/>
        <v>14320</v>
      </c>
      <c r="AR25">
        <f t="shared" si="19"/>
        <v>16000</v>
      </c>
      <c r="AS25">
        <f t="shared" si="19"/>
        <v>12760</v>
      </c>
      <c r="AT25">
        <f t="shared" si="19"/>
        <v>12500</v>
      </c>
      <c r="AU25">
        <f t="shared" si="19"/>
        <v>14000</v>
      </c>
      <c r="AV25">
        <f t="shared" si="19"/>
        <v>0</v>
      </c>
      <c r="AW25">
        <f t="shared" si="19"/>
        <v>12000</v>
      </c>
      <c r="AX25">
        <f t="shared" si="19"/>
        <v>15200</v>
      </c>
      <c r="AY25">
        <f t="shared" si="19"/>
        <v>0</v>
      </c>
      <c r="AZ25">
        <f t="shared" si="19"/>
        <v>12000</v>
      </c>
      <c r="BA25">
        <f t="shared" si="19"/>
        <v>8000</v>
      </c>
      <c r="BB25">
        <f t="shared" si="19"/>
        <v>11600</v>
      </c>
      <c r="BC25">
        <f t="shared" si="19"/>
        <v>14000</v>
      </c>
      <c r="BD25">
        <f t="shared" si="19"/>
        <v>0</v>
      </c>
      <c r="BE25">
        <f t="shared" si="19"/>
        <v>0</v>
      </c>
    </row>
    <row r="26" spans="1:57">
      <c r="A26" s="3">
        <v>43802</v>
      </c>
      <c r="B26" s="4" t="s">
        <v>24</v>
      </c>
      <c r="C26" s="4">
        <v>400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7">
        <f t="shared" si="0"/>
        <v>16000</v>
      </c>
      <c r="Y26" s="8"/>
      <c r="Z26" s="18" t="s">
        <v>38</v>
      </c>
      <c r="AA26">
        <f t="shared" ref="AA26:BE26" si="20">SUMIFS($X:$X,$B:$B,$B$11,$A:$A,AA16)</f>
        <v>0</v>
      </c>
      <c r="AB26">
        <f t="shared" si="20"/>
        <v>16800</v>
      </c>
      <c r="AC26">
        <f t="shared" si="20"/>
        <v>15960</v>
      </c>
      <c r="AD26">
        <f t="shared" si="20"/>
        <v>8160</v>
      </c>
      <c r="AE26">
        <f t="shared" si="20"/>
        <v>14000</v>
      </c>
      <c r="AF26">
        <f t="shared" si="20"/>
        <v>8000</v>
      </c>
      <c r="AG26">
        <f t="shared" si="20"/>
        <v>12000</v>
      </c>
      <c r="AH26">
        <f t="shared" si="20"/>
        <v>0</v>
      </c>
      <c r="AI26">
        <f t="shared" si="20"/>
        <v>16800</v>
      </c>
      <c r="AJ26">
        <f t="shared" si="20"/>
        <v>14000</v>
      </c>
      <c r="AK26">
        <f t="shared" si="20"/>
        <v>16800</v>
      </c>
      <c r="AL26">
        <f t="shared" si="20"/>
        <v>18000</v>
      </c>
      <c r="AM26">
        <f t="shared" si="20"/>
        <v>8000</v>
      </c>
      <c r="AN26">
        <f t="shared" si="20"/>
        <v>12000</v>
      </c>
      <c r="AO26">
        <f t="shared" si="20"/>
        <v>0</v>
      </c>
      <c r="AP26">
        <f t="shared" si="20"/>
        <v>10000</v>
      </c>
      <c r="AQ26">
        <f t="shared" si="20"/>
        <v>7500</v>
      </c>
      <c r="AR26">
        <f t="shared" si="20"/>
        <v>10700</v>
      </c>
      <c r="AS26">
        <f t="shared" si="20"/>
        <v>16000</v>
      </c>
      <c r="AT26">
        <f t="shared" si="20"/>
        <v>10550</v>
      </c>
      <c r="AU26">
        <f t="shared" si="20"/>
        <v>8000</v>
      </c>
      <c r="AV26">
        <f t="shared" si="20"/>
        <v>0</v>
      </c>
      <c r="AW26">
        <f t="shared" si="20"/>
        <v>16000</v>
      </c>
      <c r="AX26">
        <f t="shared" si="20"/>
        <v>13160</v>
      </c>
      <c r="AY26">
        <f t="shared" si="20"/>
        <v>0</v>
      </c>
      <c r="AZ26">
        <f t="shared" si="20"/>
        <v>4000</v>
      </c>
      <c r="BA26">
        <f t="shared" si="20"/>
        <v>12000</v>
      </c>
      <c r="BB26">
        <f t="shared" si="20"/>
        <v>4720</v>
      </c>
      <c r="BC26">
        <f t="shared" si="20"/>
        <v>12000</v>
      </c>
      <c r="BD26">
        <f t="shared" si="20"/>
        <v>0</v>
      </c>
      <c r="BE26">
        <f t="shared" si="20"/>
        <v>0</v>
      </c>
    </row>
    <row r="27" spans="1:57">
      <c r="A27" s="3">
        <v>43802</v>
      </c>
      <c r="B27" s="4" t="s">
        <v>32</v>
      </c>
      <c r="C27" s="4">
        <v>500</v>
      </c>
      <c r="D27" s="4">
        <v>276</v>
      </c>
      <c r="E27" s="4"/>
      <c r="F27" s="4"/>
      <c r="G27" s="4"/>
      <c r="H27" s="4"/>
      <c r="I27" s="4">
        <v>20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7">
        <f t="shared" si="0"/>
        <v>27400</v>
      </c>
      <c r="Y27" s="8">
        <f>SUM(X25:X27)</f>
        <v>57430</v>
      </c>
      <c r="Z27" s="18" t="s">
        <v>39</v>
      </c>
      <c r="AA27">
        <f t="shared" ref="AA27:BE27" si="21">SUMIFS($X:$X,$B:$B,$B$12,$A:$A,AA16)</f>
        <v>0</v>
      </c>
      <c r="AB27">
        <f t="shared" si="21"/>
        <v>13200</v>
      </c>
      <c r="AC27">
        <f t="shared" si="21"/>
        <v>14000</v>
      </c>
      <c r="AD27">
        <f t="shared" si="21"/>
        <v>14000</v>
      </c>
      <c r="AE27">
        <f t="shared" si="21"/>
        <v>15720</v>
      </c>
      <c r="AF27">
        <f t="shared" si="21"/>
        <v>16000</v>
      </c>
      <c r="AG27">
        <f t="shared" si="21"/>
        <v>8000</v>
      </c>
      <c r="AH27">
        <f t="shared" si="21"/>
        <v>0</v>
      </c>
      <c r="AI27">
        <f t="shared" si="21"/>
        <v>14240</v>
      </c>
      <c r="AJ27">
        <f t="shared" si="21"/>
        <v>0</v>
      </c>
      <c r="AK27">
        <f t="shared" si="21"/>
        <v>17200</v>
      </c>
      <c r="AL27">
        <f t="shared" si="21"/>
        <v>3480</v>
      </c>
      <c r="AM27">
        <f t="shared" si="21"/>
        <v>8000</v>
      </c>
      <c r="AN27">
        <f t="shared" si="21"/>
        <v>4000</v>
      </c>
      <c r="AO27">
        <f t="shared" si="21"/>
        <v>0</v>
      </c>
      <c r="AP27">
        <f t="shared" si="21"/>
        <v>6000</v>
      </c>
      <c r="AQ27">
        <f t="shared" si="21"/>
        <v>0</v>
      </c>
      <c r="AR27">
        <f t="shared" si="21"/>
        <v>0</v>
      </c>
      <c r="AS27">
        <f t="shared" si="21"/>
        <v>0</v>
      </c>
      <c r="AT27">
        <f t="shared" si="21"/>
        <v>0</v>
      </c>
      <c r="AU27">
        <f t="shared" si="21"/>
        <v>6000</v>
      </c>
      <c r="AV27">
        <f t="shared" si="21"/>
        <v>0</v>
      </c>
      <c r="AW27">
        <f t="shared" si="21"/>
        <v>11720</v>
      </c>
      <c r="AX27">
        <f t="shared" si="21"/>
        <v>8000</v>
      </c>
      <c r="AY27">
        <f t="shared" si="21"/>
        <v>0</v>
      </c>
      <c r="AZ27">
        <f t="shared" si="21"/>
        <v>6200</v>
      </c>
      <c r="BA27">
        <f t="shared" si="21"/>
        <v>8000</v>
      </c>
      <c r="BB27">
        <f t="shared" si="21"/>
        <v>0</v>
      </c>
      <c r="BC27">
        <f t="shared" si="21"/>
        <v>10000</v>
      </c>
      <c r="BD27">
        <f t="shared" si="21"/>
        <v>0</v>
      </c>
      <c r="BE27">
        <f t="shared" si="21"/>
        <v>0</v>
      </c>
    </row>
    <row r="28" spans="1:57">
      <c r="A28" s="3">
        <v>43802</v>
      </c>
      <c r="B28" s="4" t="s">
        <v>33</v>
      </c>
      <c r="C28" s="4">
        <v>500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7">
        <f t="shared" si="0"/>
        <v>20000</v>
      </c>
      <c r="Y28" s="8"/>
      <c r="Z28" s="19" t="s">
        <v>92</v>
      </c>
      <c r="AA28" s="20">
        <f t="shared" ref="AA28:BE28" si="22">SUM(AA23:AA27)</f>
        <v>0</v>
      </c>
      <c r="AB28" s="20">
        <f t="shared" si="22"/>
        <v>68000</v>
      </c>
      <c r="AC28" s="20">
        <f t="shared" si="22"/>
        <v>73600</v>
      </c>
      <c r="AD28" s="20">
        <f t="shared" si="22"/>
        <v>60160</v>
      </c>
      <c r="AE28" s="20">
        <f t="shared" si="22"/>
        <v>74520</v>
      </c>
      <c r="AF28" s="20">
        <f t="shared" si="22"/>
        <v>62440</v>
      </c>
      <c r="AG28" s="20">
        <f t="shared" si="22"/>
        <v>52440</v>
      </c>
      <c r="AH28" s="20">
        <f t="shared" si="22"/>
        <v>0</v>
      </c>
      <c r="AI28" s="20">
        <f t="shared" si="22"/>
        <v>72240</v>
      </c>
      <c r="AJ28" s="20">
        <f t="shared" si="22"/>
        <v>56120</v>
      </c>
      <c r="AK28" s="20">
        <f t="shared" si="22"/>
        <v>75320</v>
      </c>
      <c r="AL28" s="20">
        <f t="shared" si="22"/>
        <v>60530</v>
      </c>
      <c r="AM28" s="20">
        <f t="shared" si="22"/>
        <v>53120</v>
      </c>
      <c r="AN28" s="20">
        <f t="shared" si="22"/>
        <v>48840</v>
      </c>
      <c r="AO28" s="20">
        <f t="shared" si="22"/>
        <v>0</v>
      </c>
      <c r="AP28" s="20">
        <f t="shared" si="22"/>
        <v>47840</v>
      </c>
      <c r="AQ28" s="20">
        <f t="shared" si="22"/>
        <v>50670</v>
      </c>
      <c r="AR28" s="20">
        <f t="shared" si="22"/>
        <v>53900</v>
      </c>
      <c r="AS28" s="20">
        <f t="shared" si="22"/>
        <v>43010</v>
      </c>
      <c r="AT28" s="20">
        <f t="shared" si="22"/>
        <v>44170</v>
      </c>
      <c r="AU28" s="20">
        <f t="shared" si="22"/>
        <v>46520</v>
      </c>
      <c r="AV28" s="20">
        <f t="shared" si="22"/>
        <v>0</v>
      </c>
      <c r="AW28" s="20">
        <f t="shared" si="22"/>
        <v>64720</v>
      </c>
      <c r="AX28" s="20">
        <f t="shared" si="22"/>
        <v>73160</v>
      </c>
      <c r="AY28" s="20">
        <f t="shared" si="22"/>
        <v>0</v>
      </c>
      <c r="AZ28" s="20">
        <f t="shared" si="22"/>
        <v>44200</v>
      </c>
      <c r="BA28" s="20">
        <f t="shared" si="22"/>
        <v>47080</v>
      </c>
      <c r="BB28" s="20">
        <f t="shared" si="22"/>
        <v>32320</v>
      </c>
      <c r="BC28" s="20">
        <f t="shared" si="22"/>
        <v>55600</v>
      </c>
      <c r="BD28" s="20">
        <f t="shared" si="22"/>
        <v>0</v>
      </c>
      <c r="BE28" s="20">
        <f t="shared" si="22"/>
        <v>0</v>
      </c>
    </row>
    <row r="29" spans="1:57">
      <c r="A29" s="3">
        <v>43802</v>
      </c>
      <c r="B29" s="4" t="s">
        <v>34</v>
      </c>
      <c r="C29" s="4">
        <v>300</v>
      </c>
      <c r="D29" s="4">
        <v>200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7">
        <f t="shared" si="0"/>
        <v>17000</v>
      </c>
      <c r="Y29" s="8">
        <f>SUM(X28:X29)</f>
        <v>37000</v>
      </c>
    </row>
    <row r="30" spans="1:57">
      <c r="A30" s="3">
        <v>43802</v>
      </c>
      <c r="B30" s="4" t="s">
        <v>35</v>
      </c>
      <c r="C30" s="4">
        <v>300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7">
        <f t="shared" si="0"/>
        <v>12000</v>
      </c>
      <c r="Y30" s="8"/>
      <c r="Z30" t="s">
        <v>93</v>
      </c>
      <c r="AA30">
        <f t="shared" ref="AA30:BE30" si="23">AA22/1000</f>
        <v>0</v>
      </c>
      <c r="AB30">
        <f t="shared" si="23"/>
        <v>87.915000000000006</v>
      </c>
      <c r="AC30">
        <f t="shared" si="23"/>
        <v>94.43</v>
      </c>
      <c r="AD30">
        <f t="shared" si="23"/>
        <v>89.99</v>
      </c>
      <c r="AE30">
        <f t="shared" si="23"/>
        <v>79.775000000000006</v>
      </c>
      <c r="AF30">
        <f t="shared" si="23"/>
        <v>93.625</v>
      </c>
      <c r="AG30">
        <f t="shared" si="23"/>
        <v>68.974999999999994</v>
      </c>
      <c r="AH30">
        <f t="shared" si="23"/>
        <v>0</v>
      </c>
      <c r="AI30">
        <f t="shared" si="23"/>
        <v>90.325000000000003</v>
      </c>
      <c r="AJ30">
        <f t="shared" si="23"/>
        <v>82.905000000000001</v>
      </c>
      <c r="AK30">
        <f t="shared" si="23"/>
        <v>91.734999999999999</v>
      </c>
      <c r="AL30">
        <f t="shared" si="23"/>
        <v>96.37</v>
      </c>
      <c r="AM30">
        <f t="shared" si="23"/>
        <v>84.674999999999997</v>
      </c>
      <c r="AN30">
        <f t="shared" si="23"/>
        <v>67.864999999999995</v>
      </c>
      <c r="AO30">
        <f t="shared" si="23"/>
        <v>0</v>
      </c>
      <c r="AP30">
        <f t="shared" si="23"/>
        <v>85.894999999999996</v>
      </c>
      <c r="AQ30">
        <f t="shared" si="23"/>
        <v>94.954999999999998</v>
      </c>
      <c r="AR30">
        <f t="shared" si="23"/>
        <v>94.364999999999995</v>
      </c>
      <c r="AS30">
        <f t="shared" si="23"/>
        <v>95.644999999999996</v>
      </c>
      <c r="AT30">
        <f t="shared" si="23"/>
        <v>91.924999999999997</v>
      </c>
      <c r="AU30">
        <f t="shared" si="23"/>
        <v>70.02</v>
      </c>
      <c r="AV30">
        <f t="shared" si="23"/>
        <v>0</v>
      </c>
      <c r="AW30">
        <f t="shared" si="23"/>
        <v>87.18</v>
      </c>
      <c r="AX30">
        <f t="shared" si="23"/>
        <v>72.14</v>
      </c>
      <c r="AY30">
        <f t="shared" si="23"/>
        <v>0</v>
      </c>
      <c r="AZ30">
        <f t="shared" si="23"/>
        <v>86.6</v>
      </c>
      <c r="BA30">
        <f t="shared" si="23"/>
        <v>77.564999999999998</v>
      </c>
      <c r="BB30">
        <f t="shared" si="23"/>
        <v>54.29</v>
      </c>
      <c r="BC30">
        <f t="shared" si="23"/>
        <v>75.915000000000006</v>
      </c>
      <c r="BD30">
        <f t="shared" si="23"/>
        <v>0</v>
      </c>
      <c r="BE30">
        <f t="shared" si="23"/>
        <v>0</v>
      </c>
    </row>
    <row r="31" spans="1:57">
      <c r="A31" s="3">
        <v>43802</v>
      </c>
      <c r="B31" s="4" t="s">
        <v>36</v>
      </c>
      <c r="C31" s="4">
        <v>371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7">
        <f t="shared" si="0"/>
        <v>14840</v>
      </c>
      <c r="Y31" s="8"/>
      <c r="Z31" t="s">
        <v>94</v>
      </c>
      <c r="AA31">
        <f t="shared" ref="AA31:BE31" si="24">AA28/1000</f>
        <v>0</v>
      </c>
      <c r="AB31">
        <f t="shared" si="24"/>
        <v>68</v>
      </c>
      <c r="AC31">
        <f t="shared" si="24"/>
        <v>73.599999999999994</v>
      </c>
      <c r="AD31">
        <f t="shared" si="24"/>
        <v>60.16</v>
      </c>
      <c r="AE31">
        <f t="shared" si="24"/>
        <v>74.52</v>
      </c>
      <c r="AF31">
        <f t="shared" si="24"/>
        <v>62.44</v>
      </c>
      <c r="AG31">
        <f t="shared" si="24"/>
        <v>52.44</v>
      </c>
      <c r="AH31">
        <f t="shared" si="24"/>
        <v>0</v>
      </c>
      <c r="AI31">
        <f t="shared" si="24"/>
        <v>72.239999999999995</v>
      </c>
      <c r="AJ31">
        <f t="shared" si="24"/>
        <v>56.12</v>
      </c>
      <c r="AK31">
        <f t="shared" si="24"/>
        <v>75.319999999999993</v>
      </c>
      <c r="AL31">
        <f t="shared" si="24"/>
        <v>60.53</v>
      </c>
      <c r="AM31">
        <f t="shared" si="24"/>
        <v>53.12</v>
      </c>
      <c r="AN31">
        <f t="shared" si="24"/>
        <v>48.84</v>
      </c>
      <c r="AO31">
        <f t="shared" si="24"/>
        <v>0</v>
      </c>
      <c r="AP31">
        <f t="shared" si="24"/>
        <v>47.84</v>
      </c>
      <c r="AQ31">
        <f t="shared" si="24"/>
        <v>50.67</v>
      </c>
      <c r="AR31">
        <f t="shared" si="24"/>
        <v>53.9</v>
      </c>
      <c r="AS31">
        <f t="shared" si="24"/>
        <v>43.01</v>
      </c>
      <c r="AT31">
        <f t="shared" si="24"/>
        <v>44.17</v>
      </c>
      <c r="AU31">
        <f t="shared" si="24"/>
        <v>46.52</v>
      </c>
      <c r="AV31">
        <f t="shared" si="24"/>
        <v>0</v>
      </c>
      <c r="AW31">
        <f t="shared" si="24"/>
        <v>64.72</v>
      </c>
      <c r="AX31">
        <f t="shared" si="24"/>
        <v>73.16</v>
      </c>
      <c r="AY31">
        <f t="shared" si="24"/>
        <v>0</v>
      </c>
      <c r="AZ31">
        <f t="shared" si="24"/>
        <v>44.2</v>
      </c>
      <c r="BA31">
        <f t="shared" si="24"/>
        <v>47.08</v>
      </c>
      <c r="BB31">
        <f t="shared" si="24"/>
        <v>32.32</v>
      </c>
      <c r="BC31">
        <f t="shared" si="24"/>
        <v>55.6</v>
      </c>
      <c r="BD31">
        <f t="shared" si="24"/>
        <v>0</v>
      </c>
      <c r="BE31">
        <f t="shared" si="24"/>
        <v>0</v>
      </c>
    </row>
    <row r="32" spans="1:57">
      <c r="A32" s="3">
        <v>43802</v>
      </c>
      <c r="B32" s="4" t="s">
        <v>37</v>
      </c>
      <c r="C32" s="4"/>
      <c r="D32" s="4"/>
      <c r="E32" s="4"/>
      <c r="F32" s="4">
        <v>420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7">
        <f t="shared" si="0"/>
        <v>16800</v>
      </c>
      <c r="Y32" s="8"/>
      <c r="Z32" t="s">
        <v>95</v>
      </c>
      <c r="AA32">
        <f t="shared" ref="AA32:BE32" si="25">AA30+AA31</f>
        <v>0</v>
      </c>
      <c r="AB32">
        <f t="shared" si="25"/>
        <v>155.91500000000002</v>
      </c>
      <c r="AC32">
        <f t="shared" si="25"/>
        <v>168.03</v>
      </c>
      <c r="AD32">
        <f t="shared" si="25"/>
        <v>150.14999999999998</v>
      </c>
      <c r="AE32">
        <f t="shared" si="25"/>
        <v>154.29500000000002</v>
      </c>
      <c r="AF32">
        <f t="shared" si="25"/>
        <v>156.065</v>
      </c>
      <c r="AG32">
        <f t="shared" si="25"/>
        <v>121.41499999999999</v>
      </c>
      <c r="AH32">
        <f t="shared" si="25"/>
        <v>0</v>
      </c>
      <c r="AI32">
        <f t="shared" si="25"/>
        <v>162.565</v>
      </c>
      <c r="AJ32">
        <f t="shared" si="25"/>
        <v>139.02500000000001</v>
      </c>
      <c r="AK32">
        <f t="shared" si="25"/>
        <v>167.05500000000001</v>
      </c>
      <c r="AL32">
        <f t="shared" si="25"/>
        <v>156.9</v>
      </c>
      <c r="AM32">
        <f t="shared" si="25"/>
        <v>137.79499999999999</v>
      </c>
      <c r="AN32">
        <f t="shared" si="25"/>
        <v>116.705</v>
      </c>
      <c r="AO32">
        <f t="shared" si="25"/>
        <v>0</v>
      </c>
      <c r="AP32">
        <f t="shared" si="25"/>
        <v>133.73500000000001</v>
      </c>
      <c r="AQ32">
        <f t="shared" si="25"/>
        <v>145.625</v>
      </c>
      <c r="AR32">
        <f t="shared" si="25"/>
        <v>148.26499999999999</v>
      </c>
      <c r="AS32">
        <f t="shared" si="25"/>
        <v>138.655</v>
      </c>
      <c r="AT32">
        <f t="shared" si="25"/>
        <v>136.095</v>
      </c>
      <c r="AU32">
        <f t="shared" si="25"/>
        <v>116.53999999999999</v>
      </c>
      <c r="AV32">
        <f t="shared" si="25"/>
        <v>0</v>
      </c>
      <c r="AW32">
        <f t="shared" si="25"/>
        <v>151.9</v>
      </c>
      <c r="AX32">
        <f t="shared" si="25"/>
        <v>145.30000000000001</v>
      </c>
      <c r="AY32">
        <f t="shared" si="25"/>
        <v>0</v>
      </c>
      <c r="AZ32">
        <f t="shared" si="25"/>
        <v>130.80000000000001</v>
      </c>
      <c r="BA32">
        <f t="shared" si="25"/>
        <v>124.645</v>
      </c>
      <c r="BB32">
        <f t="shared" si="25"/>
        <v>86.61</v>
      </c>
      <c r="BC32">
        <f t="shared" si="25"/>
        <v>131.51500000000001</v>
      </c>
      <c r="BD32">
        <f t="shared" si="25"/>
        <v>0</v>
      </c>
      <c r="BE32">
        <f t="shared" si="25"/>
        <v>0</v>
      </c>
    </row>
    <row r="33" spans="1:56">
      <c r="A33" s="3">
        <v>43802</v>
      </c>
      <c r="B33" s="4" t="s">
        <v>38</v>
      </c>
      <c r="C33" s="4"/>
      <c r="D33" s="4"/>
      <c r="E33" s="4"/>
      <c r="F33" s="4">
        <v>399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7">
        <f t="shared" si="0"/>
        <v>15960</v>
      </c>
      <c r="Y33" s="8"/>
      <c r="AO33">
        <f>SUM(AA32:AO32)</f>
        <v>1785.9150000000004</v>
      </c>
      <c r="BD33">
        <f>SUM(AP32:BD32)</f>
        <v>1589.6849999999999</v>
      </c>
    </row>
    <row r="34" spans="1:56">
      <c r="A34" s="3">
        <v>43802</v>
      </c>
      <c r="B34" s="4" t="s">
        <v>39</v>
      </c>
      <c r="C34" s="4"/>
      <c r="D34" s="4"/>
      <c r="E34" s="4"/>
      <c r="F34" s="4">
        <v>350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7">
        <f t="shared" si="0"/>
        <v>14000</v>
      </c>
      <c r="Y34" s="8">
        <f>SUM(X30:X34)</f>
        <v>73600</v>
      </c>
      <c r="AO34">
        <f>AO33-1750</f>
        <v>35.915000000000418</v>
      </c>
      <c r="BD34">
        <v>1750</v>
      </c>
    </row>
    <row r="35" spans="1:56">
      <c r="A35" s="71" t="s">
        <v>1</v>
      </c>
      <c r="B35" s="71"/>
      <c r="C35" s="6">
        <f t="shared" ref="C35:X35" si="26">SUM(C25:C34)</f>
        <v>2371</v>
      </c>
      <c r="D35" s="6">
        <f t="shared" si="26"/>
        <v>476</v>
      </c>
      <c r="E35" s="6">
        <f t="shared" si="26"/>
        <v>0</v>
      </c>
      <c r="F35" s="6">
        <f t="shared" si="26"/>
        <v>1169</v>
      </c>
      <c r="G35" s="6">
        <f t="shared" si="26"/>
        <v>0</v>
      </c>
      <c r="H35" s="6">
        <f t="shared" si="26"/>
        <v>0</v>
      </c>
      <c r="I35" s="6">
        <f t="shared" si="26"/>
        <v>28</v>
      </c>
      <c r="J35" s="6">
        <f t="shared" si="26"/>
        <v>0</v>
      </c>
      <c r="K35" s="6">
        <f t="shared" si="26"/>
        <v>0</v>
      </c>
      <c r="L35" s="6">
        <f t="shared" si="26"/>
        <v>0</v>
      </c>
      <c r="M35" s="6">
        <f t="shared" si="26"/>
        <v>225</v>
      </c>
      <c r="N35" s="6">
        <f t="shared" si="26"/>
        <v>234</v>
      </c>
      <c r="O35" s="6">
        <f t="shared" si="26"/>
        <v>2</v>
      </c>
      <c r="P35" s="6">
        <f t="shared" si="26"/>
        <v>0</v>
      </c>
      <c r="Q35" s="6">
        <f t="shared" si="26"/>
        <v>0</v>
      </c>
      <c r="R35" s="6">
        <f t="shared" si="26"/>
        <v>0</v>
      </c>
      <c r="S35" s="6">
        <f t="shared" si="26"/>
        <v>0</v>
      </c>
      <c r="T35" s="6">
        <f t="shared" si="26"/>
        <v>0</v>
      </c>
      <c r="U35" s="6">
        <f t="shared" si="26"/>
        <v>0</v>
      </c>
      <c r="V35" s="6">
        <f t="shared" si="26"/>
        <v>0</v>
      </c>
      <c r="W35" s="6">
        <f t="shared" si="26"/>
        <v>0</v>
      </c>
      <c r="X35" s="6">
        <f t="shared" si="26"/>
        <v>168030</v>
      </c>
      <c r="Y35" s="8"/>
      <c r="BD35">
        <f>BD34-BD33</f>
        <v>160.31500000000005</v>
      </c>
    </row>
    <row r="36" spans="1:56">
      <c r="A36" s="3">
        <v>43803</v>
      </c>
      <c r="B36" s="4" t="s">
        <v>22</v>
      </c>
      <c r="C36" s="4"/>
      <c r="D36" s="4"/>
      <c r="E36" s="4"/>
      <c r="F36" s="4"/>
      <c r="G36" s="4"/>
      <c r="H36" s="4"/>
      <c r="I36" s="4">
        <v>10</v>
      </c>
      <c r="J36" s="4"/>
      <c r="K36" s="4"/>
      <c r="L36" s="4"/>
      <c r="M36" s="4">
        <v>424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7">
        <f t="shared" ref="X36:X67" si="27">(C36*40)+(D36*25)+(E36*20)+(F36*40)+(G36*50)+(H36*50)+(I36*25)+(J36*30)+(K36*40)+(L36*30)+(M36*30)+(N36*30)+(O36*30)+(P36*25+(Q36*1000)+(R36*1000)+(S36*950)+(T36*40)+(U36*25)+(V36*50)+(W36*50))</f>
        <v>12970</v>
      </c>
      <c r="Y36" s="8"/>
    </row>
    <row r="37" spans="1:56">
      <c r="A37" s="3">
        <v>43803</v>
      </c>
      <c r="B37" s="4" t="s">
        <v>24</v>
      </c>
      <c r="C37" s="4">
        <v>288</v>
      </c>
      <c r="D37" s="4"/>
      <c r="E37" s="4">
        <v>150</v>
      </c>
      <c r="F37" s="4"/>
      <c r="G37" s="4"/>
      <c r="H37" s="4"/>
      <c r="I37" s="4">
        <v>10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7">
        <f t="shared" si="27"/>
        <v>14770</v>
      </c>
      <c r="Y37" s="8"/>
    </row>
    <row r="38" spans="1:56">
      <c r="A38" s="3">
        <v>43803</v>
      </c>
      <c r="B38" s="4" t="s">
        <v>32</v>
      </c>
      <c r="C38" s="4">
        <v>500</v>
      </c>
      <c r="D38" s="4"/>
      <c r="E38" s="4">
        <v>200</v>
      </c>
      <c r="F38" s="4"/>
      <c r="G38" s="4"/>
      <c r="H38" s="4"/>
      <c r="I38" s="4">
        <v>10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7">
        <f t="shared" si="27"/>
        <v>24250</v>
      </c>
      <c r="Y38" s="8">
        <f>SUM(X36:X38)</f>
        <v>51990</v>
      </c>
    </row>
    <row r="39" spans="1:56">
      <c r="A39" s="3">
        <v>43803</v>
      </c>
      <c r="B39" s="4" t="s">
        <v>33</v>
      </c>
      <c r="C39" s="4">
        <v>500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7">
        <f t="shared" si="27"/>
        <v>20000</v>
      </c>
      <c r="Y39" s="8"/>
    </row>
    <row r="40" spans="1:56">
      <c r="A40" s="3">
        <v>43803</v>
      </c>
      <c r="B40" s="4" t="s">
        <v>34</v>
      </c>
      <c r="C40" s="4">
        <v>450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7">
        <f t="shared" si="27"/>
        <v>18000</v>
      </c>
      <c r="Y40" s="8">
        <f>SUM(X39:X40)</f>
        <v>38000</v>
      </c>
    </row>
    <row r="41" spans="1:56">
      <c r="A41" s="3">
        <v>43803</v>
      </c>
      <c r="B41" s="4" t="s">
        <v>35</v>
      </c>
      <c r="C41" s="4">
        <v>300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7">
        <f t="shared" si="27"/>
        <v>12000</v>
      </c>
      <c r="Y41" s="8"/>
    </row>
    <row r="42" spans="1:56">
      <c r="A42" s="3">
        <v>43803</v>
      </c>
      <c r="B42" s="4" t="s">
        <v>36</v>
      </c>
      <c r="C42" s="4"/>
      <c r="D42" s="4"/>
      <c r="E42" s="4"/>
      <c r="F42" s="4">
        <v>300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7">
        <f t="shared" si="27"/>
        <v>12000</v>
      </c>
      <c r="Y42" s="8"/>
    </row>
    <row r="43" spans="1:56">
      <c r="A43" s="3">
        <v>43803</v>
      </c>
      <c r="B43" s="4" t="s">
        <v>37</v>
      </c>
      <c r="C43" s="4"/>
      <c r="D43" s="4"/>
      <c r="E43" s="4"/>
      <c r="F43" s="4">
        <v>350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7">
        <f t="shared" si="27"/>
        <v>14000</v>
      </c>
      <c r="Y43" s="8"/>
    </row>
    <row r="44" spans="1:56">
      <c r="A44" s="3">
        <v>43803</v>
      </c>
      <c r="B44" s="4" t="s">
        <v>38</v>
      </c>
      <c r="C44" s="4"/>
      <c r="D44" s="4"/>
      <c r="E44" s="4"/>
      <c r="F44" s="4">
        <v>204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7">
        <f t="shared" si="27"/>
        <v>8160</v>
      </c>
      <c r="Y44" s="8"/>
    </row>
    <row r="45" spans="1:56">
      <c r="A45" s="3">
        <v>43803</v>
      </c>
      <c r="B45" s="4" t="s">
        <v>39</v>
      </c>
      <c r="C45" s="4"/>
      <c r="D45" s="4"/>
      <c r="E45" s="4"/>
      <c r="F45" s="4">
        <v>350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7">
        <f t="shared" si="27"/>
        <v>14000</v>
      </c>
      <c r="Y45" s="8">
        <f>SUM(X41:X45)</f>
        <v>60160</v>
      </c>
    </row>
    <row r="46" spans="1:56">
      <c r="A46" s="71" t="s">
        <v>1</v>
      </c>
      <c r="B46" s="71"/>
      <c r="C46" s="6">
        <f t="shared" ref="C46:X46" si="28">SUM(C36:C45)</f>
        <v>2038</v>
      </c>
      <c r="D46" s="6">
        <f t="shared" si="28"/>
        <v>0</v>
      </c>
      <c r="E46" s="6">
        <f t="shared" si="28"/>
        <v>350</v>
      </c>
      <c r="F46" s="6">
        <f t="shared" si="28"/>
        <v>1204</v>
      </c>
      <c r="G46" s="6">
        <f t="shared" si="28"/>
        <v>0</v>
      </c>
      <c r="H46" s="6">
        <f t="shared" si="28"/>
        <v>0</v>
      </c>
      <c r="I46" s="6">
        <f t="shared" si="28"/>
        <v>30</v>
      </c>
      <c r="J46" s="6">
        <f t="shared" si="28"/>
        <v>0</v>
      </c>
      <c r="K46" s="6">
        <f t="shared" si="28"/>
        <v>0</v>
      </c>
      <c r="L46" s="6">
        <f t="shared" si="28"/>
        <v>0</v>
      </c>
      <c r="M46" s="6">
        <f t="shared" si="28"/>
        <v>424</v>
      </c>
      <c r="N46" s="6">
        <f t="shared" si="28"/>
        <v>0</v>
      </c>
      <c r="O46" s="6">
        <f t="shared" si="28"/>
        <v>0</v>
      </c>
      <c r="P46" s="6">
        <f t="shared" si="28"/>
        <v>0</v>
      </c>
      <c r="Q46" s="6">
        <f t="shared" si="28"/>
        <v>0</v>
      </c>
      <c r="R46" s="6">
        <f t="shared" si="28"/>
        <v>0</v>
      </c>
      <c r="S46" s="6">
        <f t="shared" si="28"/>
        <v>0</v>
      </c>
      <c r="T46" s="6">
        <f t="shared" si="28"/>
        <v>0</v>
      </c>
      <c r="U46" s="6">
        <f t="shared" si="28"/>
        <v>0</v>
      </c>
      <c r="V46" s="6">
        <f t="shared" si="28"/>
        <v>0</v>
      </c>
      <c r="W46" s="6">
        <f t="shared" si="28"/>
        <v>0</v>
      </c>
      <c r="X46" s="6">
        <f t="shared" si="28"/>
        <v>150150</v>
      </c>
      <c r="Y46" s="8">
        <f>SUM(C46:V46)</f>
        <v>4046</v>
      </c>
    </row>
    <row r="47" spans="1:56">
      <c r="A47" s="3">
        <v>43804</v>
      </c>
      <c r="B47" s="4" t="s">
        <v>22</v>
      </c>
      <c r="C47" s="4"/>
      <c r="D47" s="4"/>
      <c r="E47" s="4"/>
      <c r="F47" s="4"/>
      <c r="G47" s="4"/>
      <c r="H47" s="4"/>
      <c r="I47" s="4">
        <v>3</v>
      </c>
      <c r="J47" s="4"/>
      <c r="K47" s="4"/>
      <c r="L47" s="4"/>
      <c r="M47" s="4">
        <v>400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7">
        <f t="shared" si="27"/>
        <v>12075</v>
      </c>
      <c r="Y47" s="8"/>
    </row>
    <row r="48" spans="1:56">
      <c r="A48" s="3">
        <v>43804</v>
      </c>
      <c r="B48" s="4" t="s">
        <v>24</v>
      </c>
      <c r="C48" s="4">
        <v>180</v>
      </c>
      <c r="D48" s="4"/>
      <c r="E48" s="4">
        <v>200</v>
      </c>
      <c r="F48" s="4"/>
      <c r="G48" s="4"/>
      <c r="H48" s="4"/>
      <c r="I48" s="4">
        <v>8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7">
        <f t="shared" si="27"/>
        <v>11400</v>
      </c>
      <c r="Y48" s="8"/>
    </row>
    <row r="49" spans="1:25">
      <c r="A49" s="3">
        <v>43804</v>
      </c>
      <c r="B49" s="4" t="s">
        <v>32</v>
      </c>
      <c r="C49" s="4">
        <v>300</v>
      </c>
      <c r="D49" s="4"/>
      <c r="E49" s="4">
        <v>400</v>
      </c>
      <c r="F49" s="4"/>
      <c r="G49" s="4"/>
      <c r="H49" s="4"/>
      <c r="I49" s="4">
        <v>12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7">
        <f t="shared" si="27"/>
        <v>20300</v>
      </c>
      <c r="Y49" s="8">
        <f>SUM(X47:X49)</f>
        <v>43775</v>
      </c>
    </row>
    <row r="50" spans="1:25">
      <c r="A50" s="3">
        <v>43804</v>
      </c>
      <c r="B50" s="4" t="s">
        <v>33</v>
      </c>
      <c r="C50" s="4">
        <v>500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7">
        <f t="shared" si="27"/>
        <v>20000</v>
      </c>
      <c r="Y50" s="8"/>
    </row>
    <row r="51" spans="1:25">
      <c r="A51" s="3">
        <v>43804</v>
      </c>
      <c r="B51" s="4" t="s">
        <v>34</v>
      </c>
      <c r="C51" s="4">
        <v>300</v>
      </c>
      <c r="D51" s="4"/>
      <c r="E51" s="4">
        <v>200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7">
        <f t="shared" si="27"/>
        <v>16000</v>
      </c>
      <c r="Y51" s="8">
        <f>SUM(X50:X51)</f>
        <v>36000</v>
      </c>
    </row>
    <row r="52" spans="1:25">
      <c r="A52" s="3">
        <v>43804</v>
      </c>
      <c r="B52" s="4" t="s">
        <v>35</v>
      </c>
      <c r="C52" s="4"/>
      <c r="D52" s="4"/>
      <c r="E52" s="4"/>
      <c r="F52" s="4">
        <v>300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7">
        <f t="shared" si="27"/>
        <v>12000</v>
      </c>
      <c r="Y52" s="8"/>
    </row>
    <row r="53" spans="1:25">
      <c r="A53" s="3">
        <v>43804</v>
      </c>
      <c r="B53" s="4" t="s">
        <v>36</v>
      </c>
      <c r="C53" s="4"/>
      <c r="D53" s="4"/>
      <c r="E53" s="4"/>
      <c r="F53" s="4">
        <v>350</v>
      </c>
      <c r="G53" s="4">
        <v>40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7">
        <f t="shared" si="27"/>
        <v>16000</v>
      </c>
      <c r="Y53" s="8"/>
    </row>
    <row r="54" spans="1:25">
      <c r="A54" s="3">
        <v>43804</v>
      </c>
      <c r="B54" s="4" t="s">
        <v>37</v>
      </c>
      <c r="C54" s="4"/>
      <c r="D54" s="4"/>
      <c r="E54" s="4"/>
      <c r="F54" s="4">
        <v>420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7">
        <f t="shared" si="27"/>
        <v>16800</v>
      </c>
      <c r="Y54" s="8"/>
    </row>
    <row r="55" spans="1:25">
      <c r="A55" s="3">
        <v>43804</v>
      </c>
      <c r="B55" s="4" t="s">
        <v>38</v>
      </c>
      <c r="C55" s="4"/>
      <c r="D55" s="4"/>
      <c r="E55" s="4"/>
      <c r="F55" s="4">
        <v>350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7">
        <f t="shared" si="27"/>
        <v>14000</v>
      </c>
      <c r="Y55" s="8"/>
    </row>
    <row r="56" spans="1:25">
      <c r="A56" s="3">
        <v>43804</v>
      </c>
      <c r="B56" s="4" t="s">
        <v>39</v>
      </c>
      <c r="C56" s="4"/>
      <c r="D56" s="4"/>
      <c r="E56" s="4"/>
      <c r="F56" s="4">
        <v>393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7">
        <f t="shared" si="27"/>
        <v>15720</v>
      </c>
      <c r="Y56" s="8">
        <f>SUM(X52:X56)</f>
        <v>74520</v>
      </c>
    </row>
    <row r="57" spans="1:25">
      <c r="A57" s="71" t="s">
        <v>1</v>
      </c>
      <c r="B57" s="71"/>
      <c r="C57" s="6">
        <f t="shared" ref="C57:X57" si="29">SUM(C47:C56)</f>
        <v>1280</v>
      </c>
      <c r="D57" s="6">
        <f t="shared" si="29"/>
        <v>0</v>
      </c>
      <c r="E57" s="6">
        <f t="shared" si="29"/>
        <v>800</v>
      </c>
      <c r="F57" s="6">
        <f t="shared" si="29"/>
        <v>1813</v>
      </c>
      <c r="G57" s="6">
        <f t="shared" si="29"/>
        <v>40</v>
      </c>
      <c r="H57" s="6">
        <f t="shared" si="29"/>
        <v>0</v>
      </c>
      <c r="I57" s="6">
        <f t="shared" si="29"/>
        <v>23</v>
      </c>
      <c r="J57" s="6">
        <f t="shared" si="29"/>
        <v>0</v>
      </c>
      <c r="K57" s="6">
        <f t="shared" si="29"/>
        <v>0</v>
      </c>
      <c r="L57" s="6">
        <f t="shared" si="29"/>
        <v>0</v>
      </c>
      <c r="M57" s="6">
        <f t="shared" si="29"/>
        <v>400</v>
      </c>
      <c r="N57" s="6">
        <f t="shared" si="29"/>
        <v>0</v>
      </c>
      <c r="O57" s="6">
        <f t="shared" si="29"/>
        <v>0</v>
      </c>
      <c r="P57" s="6">
        <f t="shared" si="29"/>
        <v>0</v>
      </c>
      <c r="Q57" s="6">
        <f t="shared" si="29"/>
        <v>0</v>
      </c>
      <c r="R57" s="6">
        <f t="shared" si="29"/>
        <v>0</v>
      </c>
      <c r="S57" s="6">
        <f t="shared" si="29"/>
        <v>0</v>
      </c>
      <c r="T57" s="6">
        <f t="shared" si="29"/>
        <v>0</v>
      </c>
      <c r="U57" s="6">
        <f t="shared" si="29"/>
        <v>0</v>
      </c>
      <c r="V57" s="6">
        <f t="shared" si="29"/>
        <v>0</v>
      </c>
      <c r="W57" s="6">
        <f t="shared" si="29"/>
        <v>0</v>
      </c>
      <c r="X57" s="6">
        <f t="shared" si="29"/>
        <v>154295</v>
      </c>
      <c r="Y57" s="8">
        <f>SUM(C57:V57)</f>
        <v>4356</v>
      </c>
    </row>
    <row r="58" spans="1:25">
      <c r="A58" s="3">
        <v>43805</v>
      </c>
      <c r="B58" s="4" t="s">
        <v>22</v>
      </c>
      <c r="C58" s="4"/>
      <c r="D58" s="4"/>
      <c r="E58" s="4"/>
      <c r="F58" s="4"/>
      <c r="G58" s="4"/>
      <c r="H58" s="4"/>
      <c r="I58" s="4">
        <v>10</v>
      </c>
      <c r="J58" s="4"/>
      <c r="K58" s="4"/>
      <c r="L58" s="4"/>
      <c r="M58" s="4">
        <v>425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7">
        <f t="shared" si="27"/>
        <v>13000</v>
      </c>
      <c r="Y58" s="8"/>
    </row>
    <row r="59" spans="1:25">
      <c r="A59" s="3">
        <v>43805</v>
      </c>
      <c r="B59" s="4" t="s">
        <v>24</v>
      </c>
      <c r="C59" s="4">
        <v>350</v>
      </c>
      <c r="D59" s="4"/>
      <c r="E59" s="4"/>
      <c r="F59" s="4"/>
      <c r="G59" s="4"/>
      <c r="H59" s="4"/>
      <c r="I59" s="4">
        <v>10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7">
        <f t="shared" si="27"/>
        <v>14250</v>
      </c>
      <c r="Y59" s="8"/>
    </row>
    <row r="60" spans="1:25">
      <c r="A60" s="3">
        <v>43805</v>
      </c>
      <c r="B60" s="4" t="s">
        <v>32</v>
      </c>
      <c r="C60" s="4">
        <v>700</v>
      </c>
      <c r="D60" s="4"/>
      <c r="E60" s="4"/>
      <c r="F60" s="4"/>
      <c r="G60" s="4"/>
      <c r="H60" s="4"/>
      <c r="I60" s="4">
        <v>15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7">
        <f t="shared" si="27"/>
        <v>28375</v>
      </c>
      <c r="Y60" s="8">
        <f>SUM(X58:X60)</f>
        <v>55625</v>
      </c>
    </row>
    <row r="61" spans="1:25">
      <c r="A61" s="3">
        <v>43805</v>
      </c>
      <c r="B61" s="4" t="s">
        <v>33</v>
      </c>
      <c r="C61" s="4">
        <v>500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7">
        <f t="shared" si="27"/>
        <v>20000</v>
      </c>
      <c r="Y61" s="8"/>
    </row>
    <row r="62" spans="1:25">
      <c r="A62" s="3">
        <v>43805</v>
      </c>
      <c r="B62" s="4" t="s">
        <v>34</v>
      </c>
      <c r="C62" s="4">
        <v>450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7">
        <f t="shared" si="27"/>
        <v>18000</v>
      </c>
      <c r="Y62" s="8">
        <f>SUM(X61:X62)</f>
        <v>38000</v>
      </c>
    </row>
    <row r="63" spans="1:25">
      <c r="A63" s="3">
        <v>43805</v>
      </c>
      <c r="B63" s="4" t="s">
        <v>35</v>
      </c>
      <c r="C63" s="4"/>
      <c r="D63" s="4"/>
      <c r="E63" s="4"/>
      <c r="F63" s="4">
        <v>300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7">
        <f t="shared" si="27"/>
        <v>12000</v>
      </c>
      <c r="Y63" s="8"/>
    </row>
    <row r="64" spans="1:25">
      <c r="A64" s="3">
        <v>43805</v>
      </c>
      <c r="B64" s="4" t="s">
        <v>36</v>
      </c>
      <c r="C64" s="4"/>
      <c r="D64" s="4"/>
      <c r="E64" s="4"/>
      <c r="F64" s="4">
        <v>300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7">
        <f t="shared" si="27"/>
        <v>12000</v>
      </c>
      <c r="Y64" s="8"/>
    </row>
    <row r="65" spans="1:25">
      <c r="A65" s="3">
        <v>43805</v>
      </c>
      <c r="B65" s="4" t="s">
        <v>37</v>
      </c>
      <c r="C65" s="4"/>
      <c r="D65" s="4"/>
      <c r="E65" s="4"/>
      <c r="F65" s="4">
        <v>261</v>
      </c>
      <c r="G65" s="4"/>
      <c r="H65" s="4">
        <v>80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7">
        <f t="shared" si="27"/>
        <v>14440</v>
      </c>
      <c r="Y65" s="8"/>
    </row>
    <row r="66" spans="1:25">
      <c r="A66" s="3">
        <v>43805</v>
      </c>
      <c r="B66" s="4" t="s">
        <v>38</v>
      </c>
      <c r="C66" s="4"/>
      <c r="D66" s="4"/>
      <c r="E66" s="4"/>
      <c r="F66" s="4">
        <v>200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7">
        <f t="shared" si="27"/>
        <v>8000</v>
      </c>
      <c r="Y66" s="8"/>
    </row>
    <row r="67" spans="1:25">
      <c r="A67" s="3">
        <v>43805</v>
      </c>
      <c r="B67" s="4" t="s">
        <v>39</v>
      </c>
      <c r="C67" s="4"/>
      <c r="D67" s="4"/>
      <c r="E67" s="4"/>
      <c r="F67" s="4">
        <v>150</v>
      </c>
      <c r="G67" s="4"/>
      <c r="H67" s="4">
        <v>200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7">
        <f t="shared" si="27"/>
        <v>16000</v>
      </c>
      <c r="Y67" s="8">
        <f>SUM(X63:X67)</f>
        <v>62440</v>
      </c>
    </row>
    <row r="68" spans="1:25">
      <c r="A68" s="71" t="s">
        <v>1</v>
      </c>
      <c r="B68" s="71"/>
      <c r="C68" s="6">
        <f t="shared" ref="C68:X68" si="30">SUM(C58:C67)</f>
        <v>2000</v>
      </c>
      <c r="D68" s="6">
        <f t="shared" si="30"/>
        <v>0</v>
      </c>
      <c r="E68" s="6">
        <f t="shared" si="30"/>
        <v>0</v>
      </c>
      <c r="F68" s="6">
        <f t="shared" si="30"/>
        <v>1211</v>
      </c>
      <c r="G68" s="6">
        <f t="shared" si="30"/>
        <v>0</v>
      </c>
      <c r="H68" s="6">
        <f t="shared" si="30"/>
        <v>280</v>
      </c>
      <c r="I68" s="6">
        <f t="shared" si="30"/>
        <v>35</v>
      </c>
      <c r="J68" s="6">
        <f t="shared" si="30"/>
        <v>0</v>
      </c>
      <c r="K68" s="6">
        <f t="shared" si="30"/>
        <v>0</v>
      </c>
      <c r="L68" s="6">
        <f t="shared" si="30"/>
        <v>0</v>
      </c>
      <c r="M68" s="6">
        <f t="shared" si="30"/>
        <v>425</v>
      </c>
      <c r="N68" s="6">
        <f t="shared" si="30"/>
        <v>0</v>
      </c>
      <c r="O68" s="6">
        <f t="shared" si="30"/>
        <v>0</v>
      </c>
      <c r="P68" s="6">
        <f t="shared" si="30"/>
        <v>0</v>
      </c>
      <c r="Q68" s="6">
        <f t="shared" si="30"/>
        <v>0</v>
      </c>
      <c r="R68" s="6">
        <f t="shared" si="30"/>
        <v>0</v>
      </c>
      <c r="S68" s="6">
        <f t="shared" si="30"/>
        <v>0</v>
      </c>
      <c r="T68" s="6">
        <f t="shared" si="30"/>
        <v>0</v>
      </c>
      <c r="U68" s="6">
        <f t="shared" si="30"/>
        <v>0</v>
      </c>
      <c r="V68" s="6">
        <f t="shared" si="30"/>
        <v>0</v>
      </c>
      <c r="W68" s="6">
        <f t="shared" si="30"/>
        <v>0</v>
      </c>
      <c r="X68" s="6">
        <f t="shared" si="30"/>
        <v>156065</v>
      </c>
      <c r="Y68" s="8"/>
    </row>
    <row r="69" spans="1:25">
      <c r="A69" s="3">
        <v>43806</v>
      </c>
      <c r="B69" s="4" t="s">
        <v>22</v>
      </c>
      <c r="C69" s="4"/>
      <c r="D69" s="4"/>
      <c r="E69" s="4"/>
      <c r="F69" s="4"/>
      <c r="G69" s="4"/>
      <c r="H69" s="4"/>
      <c r="I69" s="4">
        <v>5</v>
      </c>
      <c r="J69" s="4"/>
      <c r="K69" s="4">
        <v>200</v>
      </c>
      <c r="L69" s="4"/>
      <c r="M69" s="4">
        <v>15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7">
        <f>(C69*40)+(D69*25)+(E69*20)+(F69*40)+(G69*50)+(H69*50)+(I69*25)+(J69*30)+(K69*40)+(L69*30)+(M69*30)+(N69*30)+(O69*30)+(P69*25+(Q69*1000)+(R69*1000)+(S69*950)+(T69*40)+(U69*25)+(V69*50)+(W69*50))</f>
        <v>8575</v>
      </c>
      <c r="Y69" s="8"/>
    </row>
    <row r="70" spans="1:25">
      <c r="A70" s="3">
        <v>43806</v>
      </c>
      <c r="B70" s="4" t="s">
        <v>24</v>
      </c>
      <c r="C70" s="4">
        <v>270</v>
      </c>
      <c r="D70" s="4"/>
      <c r="E70" s="4"/>
      <c r="F70" s="4"/>
      <c r="G70" s="4"/>
      <c r="H70" s="4"/>
      <c r="I70" s="4">
        <v>5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7">
        <f t="shared" ref="X70:X77" si="31">(C70*40)+(D70*25)+(E70*20)+(F70*40)+(G70*50)+(H70*50)+(I70*25)+(J70*30)+(K70*40)+(L70*30)+(M70*30)+(N70*30)+(O70*30)+(P70*25+(Q70*1000)+(R70*1000)+(S70*950)+(T70*40)+(U70*25)+(V70*50)+(W70*50))</f>
        <v>10925</v>
      </c>
      <c r="Y70" s="8"/>
    </row>
    <row r="71" spans="1:25">
      <c r="A71" s="3">
        <v>43806</v>
      </c>
      <c r="B71" s="4" t="s">
        <v>32</v>
      </c>
      <c r="C71" s="4">
        <v>530</v>
      </c>
      <c r="D71" s="4"/>
      <c r="E71" s="4"/>
      <c r="F71" s="4"/>
      <c r="G71" s="4"/>
      <c r="H71" s="4"/>
      <c r="I71" s="4">
        <v>11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7">
        <f t="shared" si="31"/>
        <v>21475</v>
      </c>
      <c r="Y71" s="8">
        <f>SUM(X69:X71)</f>
        <v>40975</v>
      </c>
    </row>
    <row r="72" spans="1:25">
      <c r="A72" s="3">
        <v>43806</v>
      </c>
      <c r="B72" s="4" t="s">
        <v>33</v>
      </c>
      <c r="C72" s="4">
        <v>350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7">
        <f t="shared" si="31"/>
        <v>14000</v>
      </c>
      <c r="Y72" s="8"/>
    </row>
    <row r="73" spans="1:25">
      <c r="A73" s="3">
        <v>43806</v>
      </c>
      <c r="B73" s="4" t="s">
        <v>34</v>
      </c>
      <c r="C73" s="4">
        <v>350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7">
        <f t="shared" si="31"/>
        <v>14000</v>
      </c>
      <c r="Y73" s="8">
        <f>SUM(X72:X73)</f>
        <v>28000</v>
      </c>
    </row>
    <row r="74" spans="1:25">
      <c r="A74" s="3">
        <v>43806</v>
      </c>
      <c r="B74" s="4" t="s">
        <v>35</v>
      </c>
      <c r="C74" s="4"/>
      <c r="D74" s="4"/>
      <c r="E74" s="4"/>
      <c r="F74" s="4">
        <v>211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7">
        <f t="shared" si="31"/>
        <v>8440</v>
      </c>
      <c r="Y74" s="8"/>
    </row>
    <row r="75" spans="1:25">
      <c r="A75" s="3">
        <v>43806</v>
      </c>
      <c r="B75" s="4" t="s">
        <v>36</v>
      </c>
      <c r="C75" s="4"/>
      <c r="D75" s="4"/>
      <c r="E75" s="4"/>
      <c r="F75" s="4">
        <v>300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7">
        <f t="shared" si="31"/>
        <v>12000</v>
      </c>
      <c r="Y75" s="8"/>
    </row>
    <row r="76" spans="1:25">
      <c r="A76" s="3">
        <v>43806</v>
      </c>
      <c r="B76" s="4" t="s">
        <v>37</v>
      </c>
      <c r="C76" s="4"/>
      <c r="D76" s="4"/>
      <c r="E76" s="4"/>
      <c r="F76" s="4">
        <v>300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7">
        <f t="shared" si="31"/>
        <v>12000</v>
      </c>
      <c r="Y76" s="8"/>
    </row>
    <row r="77" spans="1:25">
      <c r="A77" s="3">
        <v>43806</v>
      </c>
      <c r="B77" s="4" t="s">
        <v>38</v>
      </c>
      <c r="C77" s="4"/>
      <c r="D77" s="4"/>
      <c r="E77" s="4"/>
      <c r="F77" s="4">
        <v>300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7">
        <f t="shared" si="31"/>
        <v>12000</v>
      </c>
      <c r="Y77" s="8"/>
    </row>
    <row r="78" spans="1:25">
      <c r="A78" s="3">
        <v>43806</v>
      </c>
      <c r="B78" s="4" t="s">
        <v>39</v>
      </c>
      <c r="C78" s="4"/>
      <c r="D78" s="4"/>
      <c r="E78" s="4"/>
      <c r="F78" s="4">
        <v>200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7">
        <f t="shared" ref="X78:X141" si="32">(C78*40)+(D78*25)+(E78*20)+(F78*40)+(G78*50)+(H78*50)+(I78*25)+(J78*30)+(K78*40)+(L78*30)+(M78*30)+(N78*30)+(O78*30)+(P78*25+(Q78*1000)+(R78*1000)+(S78*950)+(T78*40)+(U78*25)+(V78*50)+(W78*50))</f>
        <v>8000</v>
      </c>
      <c r="Y78" s="8">
        <f>SUM(X74:X78)</f>
        <v>52440</v>
      </c>
    </row>
    <row r="79" spans="1:25">
      <c r="A79" s="71" t="s">
        <v>1</v>
      </c>
      <c r="B79" s="71"/>
      <c r="C79" s="6">
        <f t="shared" ref="C79:X79" si="33">SUM(C69:C78)</f>
        <v>1500</v>
      </c>
      <c r="D79" s="6">
        <f t="shared" si="33"/>
        <v>0</v>
      </c>
      <c r="E79" s="6">
        <f t="shared" si="33"/>
        <v>0</v>
      </c>
      <c r="F79" s="6">
        <f t="shared" si="33"/>
        <v>1311</v>
      </c>
      <c r="G79" s="6">
        <f t="shared" si="33"/>
        <v>0</v>
      </c>
      <c r="H79" s="6">
        <f t="shared" si="33"/>
        <v>0</v>
      </c>
      <c r="I79" s="6">
        <f t="shared" si="33"/>
        <v>21</v>
      </c>
      <c r="J79" s="6">
        <f t="shared" si="33"/>
        <v>0</v>
      </c>
      <c r="K79" s="6">
        <f t="shared" si="33"/>
        <v>200</v>
      </c>
      <c r="L79" s="6">
        <f t="shared" si="33"/>
        <v>0</v>
      </c>
      <c r="M79" s="6">
        <f t="shared" si="33"/>
        <v>15</v>
      </c>
      <c r="N79" s="6">
        <f t="shared" si="33"/>
        <v>0</v>
      </c>
      <c r="O79" s="6">
        <f t="shared" si="33"/>
        <v>0</v>
      </c>
      <c r="P79" s="6">
        <f t="shared" si="33"/>
        <v>0</v>
      </c>
      <c r="Q79" s="6">
        <f t="shared" si="33"/>
        <v>0</v>
      </c>
      <c r="R79" s="6">
        <f t="shared" si="33"/>
        <v>0</v>
      </c>
      <c r="S79" s="6">
        <f t="shared" si="33"/>
        <v>0</v>
      </c>
      <c r="T79" s="6">
        <f t="shared" si="33"/>
        <v>0</v>
      </c>
      <c r="U79" s="6">
        <f t="shared" si="33"/>
        <v>0</v>
      </c>
      <c r="V79" s="6">
        <f t="shared" si="33"/>
        <v>0</v>
      </c>
      <c r="W79" s="6">
        <f t="shared" si="33"/>
        <v>0</v>
      </c>
      <c r="X79" s="6">
        <f t="shared" si="33"/>
        <v>121415</v>
      </c>
      <c r="Y79" s="8">
        <f>SUM(C79:V79)</f>
        <v>3047</v>
      </c>
    </row>
    <row r="80" spans="1:25">
      <c r="A80" s="3">
        <v>43807</v>
      </c>
      <c r="B80" s="4" t="s">
        <v>22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7">
        <f t="shared" si="32"/>
        <v>0</v>
      </c>
      <c r="Y80" s="8"/>
    </row>
    <row r="81" spans="1:25">
      <c r="A81" s="3">
        <v>43807</v>
      </c>
      <c r="B81" s="4" t="s">
        <v>24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7">
        <f t="shared" si="32"/>
        <v>0</v>
      </c>
      <c r="Y81" s="8"/>
    </row>
    <row r="82" spans="1:25">
      <c r="A82" s="3">
        <v>43807</v>
      </c>
      <c r="B82" s="4" t="s">
        <v>32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7">
        <f t="shared" si="32"/>
        <v>0</v>
      </c>
      <c r="Y82" s="8">
        <f>SUM(X80:X82)</f>
        <v>0</v>
      </c>
    </row>
    <row r="83" spans="1:25">
      <c r="A83" s="3">
        <v>43807</v>
      </c>
      <c r="B83" s="4" t="s">
        <v>33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7">
        <f t="shared" si="32"/>
        <v>0</v>
      </c>
      <c r="Y83" s="8"/>
    </row>
    <row r="84" spans="1:25">
      <c r="A84" s="3">
        <v>43807</v>
      </c>
      <c r="B84" s="4" t="s">
        <v>34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7">
        <f t="shared" si="32"/>
        <v>0</v>
      </c>
      <c r="Y84" s="8">
        <f>SUM(X83:X84)</f>
        <v>0</v>
      </c>
    </row>
    <row r="85" spans="1:25">
      <c r="A85" s="3">
        <v>43807</v>
      </c>
      <c r="B85" s="4" t="s">
        <v>35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7">
        <f t="shared" si="32"/>
        <v>0</v>
      </c>
      <c r="Y85" s="8"/>
    </row>
    <row r="86" spans="1:25">
      <c r="A86" s="3">
        <v>43807</v>
      </c>
      <c r="B86" s="4" t="s">
        <v>36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7">
        <f t="shared" si="32"/>
        <v>0</v>
      </c>
      <c r="Y86" s="8"/>
    </row>
    <row r="87" spans="1:25">
      <c r="A87" s="3">
        <v>43807</v>
      </c>
      <c r="B87" s="4" t="s">
        <v>37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7">
        <f t="shared" si="32"/>
        <v>0</v>
      </c>
      <c r="Y87" s="8"/>
    </row>
    <row r="88" spans="1:25">
      <c r="A88" s="3">
        <v>43807</v>
      </c>
      <c r="B88" s="4" t="s">
        <v>38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7">
        <f t="shared" si="32"/>
        <v>0</v>
      </c>
      <c r="Y88" s="8"/>
    </row>
    <row r="89" spans="1:25">
      <c r="A89" s="3">
        <v>43807</v>
      </c>
      <c r="B89" s="4" t="s">
        <v>39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7">
        <f t="shared" si="32"/>
        <v>0</v>
      </c>
      <c r="Y89" s="8">
        <f>SUM(X85:X89)</f>
        <v>0</v>
      </c>
    </row>
    <row r="90" spans="1:25">
      <c r="A90" s="71" t="s">
        <v>1</v>
      </c>
      <c r="B90" s="71"/>
      <c r="C90" s="6">
        <f t="shared" ref="C90:X90" si="34">SUM(C80:C89)</f>
        <v>0</v>
      </c>
      <c r="D90" s="6">
        <f t="shared" si="34"/>
        <v>0</v>
      </c>
      <c r="E90" s="6">
        <f t="shared" si="34"/>
        <v>0</v>
      </c>
      <c r="F90" s="6">
        <f t="shared" si="34"/>
        <v>0</v>
      </c>
      <c r="G90" s="6">
        <f t="shared" si="34"/>
        <v>0</v>
      </c>
      <c r="H90" s="6">
        <f t="shared" si="34"/>
        <v>0</v>
      </c>
      <c r="I90" s="6">
        <f t="shared" si="34"/>
        <v>0</v>
      </c>
      <c r="J90" s="6">
        <f t="shared" si="34"/>
        <v>0</v>
      </c>
      <c r="K90" s="6">
        <f t="shared" si="34"/>
        <v>0</v>
      </c>
      <c r="L90" s="6">
        <f t="shared" si="34"/>
        <v>0</v>
      </c>
      <c r="M90" s="6">
        <f t="shared" si="34"/>
        <v>0</v>
      </c>
      <c r="N90" s="6">
        <f t="shared" si="34"/>
        <v>0</v>
      </c>
      <c r="O90" s="6">
        <f t="shared" si="34"/>
        <v>0</v>
      </c>
      <c r="P90" s="6">
        <f t="shared" si="34"/>
        <v>0</v>
      </c>
      <c r="Q90" s="6">
        <f t="shared" si="34"/>
        <v>0</v>
      </c>
      <c r="R90" s="6">
        <f t="shared" si="34"/>
        <v>0</v>
      </c>
      <c r="S90" s="6">
        <f t="shared" si="34"/>
        <v>0</v>
      </c>
      <c r="T90" s="6">
        <f t="shared" si="34"/>
        <v>0</v>
      </c>
      <c r="U90" s="6">
        <f t="shared" si="34"/>
        <v>0</v>
      </c>
      <c r="V90" s="6">
        <f t="shared" si="34"/>
        <v>0</v>
      </c>
      <c r="W90" s="6">
        <f t="shared" si="34"/>
        <v>0</v>
      </c>
      <c r="X90" s="6">
        <f t="shared" si="34"/>
        <v>0</v>
      </c>
      <c r="Y90" s="8"/>
    </row>
    <row r="91" spans="1:25">
      <c r="A91" s="3">
        <v>43808</v>
      </c>
      <c r="B91" s="4" t="s">
        <v>22</v>
      </c>
      <c r="C91" s="4"/>
      <c r="D91" s="4"/>
      <c r="E91" s="4"/>
      <c r="F91" s="4"/>
      <c r="G91" s="4"/>
      <c r="H91" s="4"/>
      <c r="I91" s="4">
        <v>10</v>
      </c>
      <c r="J91" s="4"/>
      <c r="K91" s="4">
        <v>300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7">
        <f t="shared" si="32"/>
        <v>12250</v>
      </c>
      <c r="Y91" s="8"/>
    </row>
    <row r="92" spans="1:25">
      <c r="A92" s="3">
        <v>43808</v>
      </c>
      <c r="B92" s="4" t="s">
        <v>24</v>
      </c>
      <c r="C92" s="4">
        <v>250</v>
      </c>
      <c r="D92" s="4"/>
      <c r="E92" s="4"/>
      <c r="F92" s="4"/>
      <c r="G92" s="4"/>
      <c r="H92" s="4"/>
      <c r="I92" s="4">
        <v>10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7">
        <f t="shared" si="32"/>
        <v>10250</v>
      </c>
      <c r="Y92" s="8"/>
    </row>
    <row r="93" spans="1:25">
      <c r="A93" s="3">
        <v>43808</v>
      </c>
      <c r="B93" s="4" t="s">
        <v>32</v>
      </c>
      <c r="C93" s="4">
        <v>350</v>
      </c>
      <c r="D93" s="4"/>
      <c r="E93" s="4"/>
      <c r="F93" s="4"/>
      <c r="G93" s="4"/>
      <c r="H93" s="4"/>
      <c r="I93" s="4">
        <v>13</v>
      </c>
      <c r="J93" s="4"/>
      <c r="K93" s="4"/>
      <c r="L93" s="4"/>
      <c r="M93" s="4">
        <v>450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7">
        <f t="shared" si="32"/>
        <v>27825</v>
      </c>
      <c r="Y93" s="8">
        <f>SUM(X91:X93)</f>
        <v>50325</v>
      </c>
    </row>
    <row r="94" spans="1:25">
      <c r="A94" s="3">
        <v>43808</v>
      </c>
      <c r="B94" s="4" t="s">
        <v>33</v>
      </c>
      <c r="C94" s="4">
        <v>500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7">
        <f t="shared" si="32"/>
        <v>20000</v>
      </c>
      <c r="Y94" s="8"/>
    </row>
    <row r="95" spans="1:25">
      <c r="A95" s="3">
        <v>43808</v>
      </c>
      <c r="B95" s="4" t="s">
        <v>34</v>
      </c>
      <c r="C95" s="4">
        <v>500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7">
        <f t="shared" si="32"/>
        <v>20000</v>
      </c>
      <c r="Y95" s="8">
        <f>SUM(X94:X95)</f>
        <v>40000</v>
      </c>
    </row>
    <row r="96" spans="1:25">
      <c r="A96" s="3">
        <v>43808</v>
      </c>
      <c r="B96" s="4" t="s">
        <v>35</v>
      </c>
      <c r="C96" s="4">
        <v>100</v>
      </c>
      <c r="D96" s="4"/>
      <c r="E96" s="4"/>
      <c r="F96" s="4">
        <v>150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7">
        <f t="shared" si="32"/>
        <v>10000</v>
      </c>
      <c r="Y96" s="8"/>
    </row>
    <row r="97" spans="1:34">
      <c r="A97" s="3">
        <v>43808</v>
      </c>
      <c r="B97" s="4" t="s">
        <v>36</v>
      </c>
      <c r="C97" s="4"/>
      <c r="D97" s="4"/>
      <c r="E97" s="4"/>
      <c r="F97" s="4">
        <v>430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7">
        <f t="shared" si="32"/>
        <v>17200</v>
      </c>
      <c r="Y97" s="8"/>
    </row>
    <row r="98" spans="1:34">
      <c r="A98" s="3">
        <v>43808</v>
      </c>
      <c r="B98" s="4" t="s">
        <v>37</v>
      </c>
      <c r="C98" s="4"/>
      <c r="D98" s="4"/>
      <c r="E98" s="4"/>
      <c r="F98" s="4">
        <v>350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7">
        <f t="shared" si="32"/>
        <v>14000</v>
      </c>
      <c r="Y98" s="8"/>
    </row>
    <row r="99" spans="1:34">
      <c r="A99" s="3">
        <v>43808</v>
      </c>
      <c r="B99" s="4" t="s">
        <v>38</v>
      </c>
      <c r="C99" s="4"/>
      <c r="D99" s="4"/>
      <c r="E99" s="4"/>
      <c r="F99" s="4">
        <v>420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7">
        <f t="shared" si="32"/>
        <v>16800</v>
      </c>
      <c r="Y99" s="8"/>
    </row>
    <row r="100" spans="1:34">
      <c r="A100" s="3">
        <v>43808</v>
      </c>
      <c r="B100" s="4" t="s">
        <v>39</v>
      </c>
      <c r="C100" s="4"/>
      <c r="D100" s="4"/>
      <c r="E100" s="4"/>
      <c r="F100" s="4">
        <v>356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7">
        <f t="shared" si="32"/>
        <v>14240</v>
      </c>
      <c r="Y100" s="8">
        <f>SUM(X96:X100)</f>
        <v>72240</v>
      </c>
    </row>
    <row r="101" spans="1:34">
      <c r="A101" s="71" t="s">
        <v>1</v>
      </c>
      <c r="B101" s="71"/>
      <c r="C101" s="6">
        <f t="shared" ref="C101:X101" si="35">SUM(C91:C100)</f>
        <v>1700</v>
      </c>
      <c r="D101" s="6">
        <f t="shared" si="35"/>
        <v>0</v>
      </c>
      <c r="E101" s="6">
        <f t="shared" si="35"/>
        <v>0</v>
      </c>
      <c r="F101" s="6">
        <f t="shared" si="35"/>
        <v>1706</v>
      </c>
      <c r="G101" s="6">
        <f t="shared" si="35"/>
        <v>0</v>
      </c>
      <c r="H101" s="6">
        <f t="shared" si="35"/>
        <v>0</v>
      </c>
      <c r="I101" s="6">
        <f t="shared" si="35"/>
        <v>33</v>
      </c>
      <c r="J101" s="6">
        <f t="shared" si="35"/>
        <v>0</v>
      </c>
      <c r="K101" s="6">
        <f t="shared" si="35"/>
        <v>300</v>
      </c>
      <c r="L101" s="6">
        <f t="shared" si="35"/>
        <v>0</v>
      </c>
      <c r="M101" s="6">
        <f t="shared" si="35"/>
        <v>450</v>
      </c>
      <c r="N101" s="6">
        <f t="shared" si="35"/>
        <v>0</v>
      </c>
      <c r="O101" s="6">
        <f t="shared" si="35"/>
        <v>0</v>
      </c>
      <c r="P101" s="6">
        <f t="shared" si="35"/>
        <v>0</v>
      </c>
      <c r="Q101" s="6">
        <f t="shared" si="35"/>
        <v>0</v>
      </c>
      <c r="R101" s="6">
        <f t="shared" si="35"/>
        <v>0</v>
      </c>
      <c r="S101" s="6">
        <f t="shared" si="35"/>
        <v>0</v>
      </c>
      <c r="T101" s="6">
        <f t="shared" si="35"/>
        <v>0</v>
      </c>
      <c r="U101" s="6">
        <f t="shared" si="35"/>
        <v>0</v>
      </c>
      <c r="V101" s="6">
        <f t="shared" si="35"/>
        <v>0</v>
      </c>
      <c r="W101" s="6">
        <f t="shared" si="35"/>
        <v>0</v>
      </c>
      <c r="X101" s="6">
        <f t="shared" si="35"/>
        <v>162565</v>
      </c>
      <c r="Y101" s="8"/>
    </row>
    <row r="102" spans="1:34">
      <c r="A102" s="3">
        <v>43809</v>
      </c>
      <c r="B102" s="4" t="s">
        <v>22</v>
      </c>
      <c r="C102" s="4"/>
      <c r="D102" s="4"/>
      <c r="E102" s="4"/>
      <c r="F102" s="4"/>
      <c r="G102" s="4"/>
      <c r="H102" s="4"/>
      <c r="I102" s="4">
        <v>9</v>
      </c>
      <c r="J102" s="4"/>
      <c r="K102" s="4">
        <v>150</v>
      </c>
      <c r="L102" s="4"/>
      <c r="M102" s="4"/>
      <c r="N102" s="4">
        <v>171</v>
      </c>
      <c r="O102" s="4"/>
      <c r="P102" s="4"/>
      <c r="Q102" s="4"/>
      <c r="R102" s="4"/>
      <c r="S102" s="4"/>
      <c r="T102" s="4"/>
      <c r="U102" s="4"/>
      <c r="V102" s="4"/>
      <c r="W102" s="4"/>
      <c r="X102" s="7">
        <f t="shared" si="32"/>
        <v>11355</v>
      </c>
      <c r="Y102" s="8"/>
    </row>
    <row r="103" spans="1:34">
      <c r="A103" s="3">
        <v>43809</v>
      </c>
      <c r="B103" s="4" t="s">
        <v>24</v>
      </c>
      <c r="C103" s="4">
        <v>335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7">
        <f t="shared" si="32"/>
        <v>13400</v>
      </c>
      <c r="Y103" s="8"/>
    </row>
    <row r="104" spans="1:34">
      <c r="A104" s="3">
        <v>43809</v>
      </c>
      <c r="B104" s="4" t="s">
        <v>32</v>
      </c>
      <c r="C104" s="4">
        <v>350</v>
      </c>
      <c r="D104" s="4"/>
      <c r="E104" s="4"/>
      <c r="F104" s="4"/>
      <c r="G104" s="4"/>
      <c r="H104" s="4"/>
      <c r="I104" s="4">
        <v>20</v>
      </c>
      <c r="J104" s="4"/>
      <c r="K104" s="4"/>
      <c r="L104" s="4"/>
      <c r="M104" s="4"/>
      <c r="N104" s="4">
        <v>250</v>
      </c>
      <c r="O104" s="4"/>
      <c r="P104" s="4"/>
      <c r="Q104" s="4"/>
      <c r="R104" s="4"/>
      <c r="S104" s="4"/>
      <c r="T104" s="4"/>
      <c r="U104" s="4"/>
      <c r="V104" s="4"/>
      <c r="W104" s="4"/>
      <c r="X104" s="7">
        <f t="shared" si="32"/>
        <v>22000</v>
      </c>
      <c r="Y104" s="8">
        <f>SUM(X102:X104)</f>
        <v>46755</v>
      </c>
    </row>
    <row r="105" spans="1:34">
      <c r="A105" s="3">
        <v>43809</v>
      </c>
      <c r="B105" s="4" t="s">
        <v>33</v>
      </c>
      <c r="C105" s="4">
        <v>350</v>
      </c>
      <c r="D105" s="4">
        <v>176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7">
        <f t="shared" si="32"/>
        <v>18400</v>
      </c>
      <c r="Y105" s="8"/>
    </row>
    <row r="106" spans="1:34">
      <c r="A106" s="3">
        <v>43809</v>
      </c>
      <c r="B106" s="4" t="s">
        <v>34</v>
      </c>
      <c r="C106" s="4">
        <v>350</v>
      </c>
      <c r="D106" s="4">
        <v>150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7">
        <f t="shared" si="32"/>
        <v>17750</v>
      </c>
      <c r="Y106" s="8">
        <f>SUM(X105:X106)</f>
        <v>36150</v>
      </c>
    </row>
    <row r="107" spans="1:34">
      <c r="A107" s="3">
        <v>43809</v>
      </c>
      <c r="B107" s="4" t="s">
        <v>35</v>
      </c>
      <c r="C107" s="4">
        <v>100</v>
      </c>
      <c r="D107" s="4"/>
      <c r="E107" s="4"/>
      <c r="F107" s="4">
        <v>153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7">
        <f t="shared" si="32"/>
        <v>10120</v>
      </c>
      <c r="Y107" s="8"/>
    </row>
    <row r="108" spans="1:34">
      <c r="A108" s="3">
        <v>43809</v>
      </c>
      <c r="B108" s="4" t="s">
        <v>36</v>
      </c>
      <c r="C108" s="4"/>
      <c r="D108" s="4"/>
      <c r="E108" s="4"/>
      <c r="F108" s="4">
        <v>420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7">
        <f t="shared" si="32"/>
        <v>16800</v>
      </c>
      <c r="Y108" s="8"/>
    </row>
    <row r="109" spans="1:34">
      <c r="A109" s="3">
        <v>43809</v>
      </c>
      <c r="B109" s="4" t="s">
        <v>37</v>
      </c>
      <c r="C109" s="4"/>
      <c r="D109" s="4"/>
      <c r="E109" s="4"/>
      <c r="F109" s="4">
        <v>380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7">
        <f t="shared" si="32"/>
        <v>15200</v>
      </c>
      <c r="Y109" s="8"/>
    </row>
    <row r="110" spans="1:34">
      <c r="A110" s="3">
        <v>43809</v>
      </c>
      <c r="B110" s="4" t="s">
        <v>38</v>
      </c>
      <c r="C110" s="4"/>
      <c r="D110" s="4"/>
      <c r="E110" s="4"/>
      <c r="F110" s="4">
        <v>350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7">
        <f t="shared" si="32"/>
        <v>14000</v>
      </c>
      <c r="Y110" s="8"/>
      <c r="AA110" s="26"/>
      <c r="AB110" s="26"/>
      <c r="AC110" s="26"/>
      <c r="AD110" s="26"/>
      <c r="AE110" s="26"/>
      <c r="AF110" s="26"/>
      <c r="AG110" s="26"/>
      <c r="AH110" s="26"/>
    </row>
    <row r="111" spans="1:34">
      <c r="A111" s="3">
        <v>43809</v>
      </c>
      <c r="B111" s="4" t="s">
        <v>39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7">
        <f t="shared" si="32"/>
        <v>0</v>
      </c>
      <c r="Y111" s="8">
        <f>SUM(X107:X111)</f>
        <v>56120</v>
      </c>
      <c r="AA111" s="26"/>
      <c r="AB111" s="26"/>
      <c r="AC111" s="26"/>
      <c r="AD111" s="26"/>
      <c r="AE111" s="26"/>
      <c r="AF111" s="26"/>
      <c r="AG111" s="26"/>
      <c r="AH111" s="26"/>
    </row>
    <row r="112" spans="1:34">
      <c r="A112" s="71" t="s">
        <v>1</v>
      </c>
      <c r="B112" s="71"/>
      <c r="C112" s="6">
        <f t="shared" ref="C112:X112" si="36">SUM(C102:C111)</f>
        <v>1485</v>
      </c>
      <c r="D112" s="6">
        <f t="shared" si="36"/>
        <v>326</v>
      </c>
      <c r="E112" s="6">
        <f t="shared" si="36"/>
        <v>0</v>
      </c>
      <c r="F112" s="6">
        <f t="shared" si="36"/>
        <v>1303</v>
      </c>
      <c r="G112" s="6">
        <f t="shared" si="36"/>
        <v>0</v>
      </c>
      <c r="H112" s="6">
        <f t="shared" si="36"/>
        <v>0</v>
      </c>
      <c r="I112" s="6">
        <f t="shared" si="36"/>
        <v>29</v>
      </c>
      <c r="J112" s="6">
        <f t="shared" si="36"/>
        <v>0</v>
      </c>
      <c r="K112" s="6">
        <f t="shared" si="36"/>
        <v>150</v>
      </c>
      <c r="L112" s="6">
        <f t="shared" si="36"/>
        <v>0</v>
      </c>
      <c r="M112" s="6">
        <f t="shared" si="36"/>
        <v>0</v>
      </c>
      <c r="N112" s="6">
        <f t="shared" si="36"/>
        <v>421</v>
      </c>
      <c r="O112" s="6">
        <f t="shared" si="36"/>
        <v>0</v>
      </c>
      <c r="P112" s="6">
        <f t="shared" si="36"/>
        <v>0</v>
      </c>
      <c r="Q112" s="6">
        <f t="shared" si="36"/>
        <v>0</v>
      </c>
      <c r="R112" s="6">
        <f t="shared" si="36"/>
        <v>0</v>
      </c>
      <c r="S112" s="6">
        <f t="shared" si="36"/>
        <v>0</v>
      </c>
      <c r="T112" s="6">
        <f t="shared" si="36"/>
        <v>0</v>
      </c>
      <c r="U112" s="6">
        <f t="shared" si="36"/>
        <v>0</v>
      </c>
      <c r="V112" s="6">
        <f t="shared" si="36"/>
        <v>0</v>
      </c>
      <c r="W112" s="6">
        <f t="shared" si="36"/>
        <v>0</v>
      </c>
      <c r="X112" s="6">
        <f t="shared" si="36"/>
        <v>139025</v>
      </c>
      <c r="Y112" s="8">
        <f>SUM(C112:V112)</f>
        <v>3714</v>
      </c>
      <c r="AA112" s="86"/>
      <c r="AB112" s="86"/>
      <c r="AC112" s="86"/>
      <c r="AD112" s="86"/>
      <c r="AE112" s="86"/>
      <c r="AF112" s="86"/>
      <c r="AG112" s="8"/>
      <c r="AH112" s="8"/>
    </row>
    <row r="113" spans="1:34" ht="15.6">
      <c r="A113" s="3">
        <v>43810</v>
      </c>
      <c r="B113" s="4" t="s">
        <v>22</v>
      </c>
      <c r="C113" s="4"/>
      <c r="D113" s="4"/>
      <c r="E113" s="4"/>
      <c r="F113" s="4"/>
      <c r="G113" s="4"/>
      <c r="H113" s="4"/>
      <c r="I113" s="4">
        <v>10</v>
      </c>
      <c r="J113" s="4"/>
      <c r="K113" s="4">
        <v>200</v>
      </c>
      <c r="L113" s="4">
        <v>60</v>
      </c>
      <c r="M113" s="4"/>
      <c r="N113" s="4">
        <v>129</v>
      </c>
      <c r="O113" s="4"/>
      <c r="P113" s="4"/>
      <c r="Q113" s="4"/>
      <c r="R113" s="4"/>
      <c r="S113" s="4"/>
      <c r="T113" s="4"/>
      <c r="U113" s="4"/>
      <c r="V113" s="4"/>
      <c r="W113" s="4"/>
      <c r="X113" s="7">
        <f t="shared" si="32"/>
        <v>13920</v>
      </c>
      <c r="Y113" s="8" t="s">
        <v>48</v>
      </c>
      <c r="AA113" s="28"/>
      <c r="AB113" s="29"/>
      <c r="AC113" s="29"/>
      <c r="AD113" s="29"/>
      <c r="AE113" s="29"/>
      <c r="AF113" s="30"/>
      <c r="AG113" s="30"/>
      <c r="AH113" s="30"/>
    </row>
    <row r="114" spans="1:34">
      <c r="A114" s="3">
        <v>43810</v>
      </c>
      <c r="B114" s="4" t="s">
        <v>24</v>
      </c>
      <c r="C114" s="4">
        <v>330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7">
        <f t="shared" si="32"/>
        <v>13200</v>
      </c>
      <c r="Y114" s="8"/>
      <c r="AA114" s="27"/>
      <c r="AB114" s="31"/>
      <c r="AC114" s="31"/>
      <c r="AD114" s="31"/>
      <c r="AE114" s="31"/>
      <c r="AF114" s="32"/>
      <c r="AG114" s="32"/>
      <c r="AH114" s="36"/>
    </row>
    <row r="115" spans="1:34">
      <c r="A115" s="3">
        <v>43810</v>
      </c>
      <c r="B115" s="4" t="s">
        <v>32</v>
      </c>
      <c r="C115" s="4">
        <v>656</v>
      </c>
      <c r="D115" s="4"/>
      <c r="E115" s="4"/>
      <c r="F115" s="4"/>
      <c r="G115" s="4"/>
      <c r="H115" s="4"/>
      <c r="I115" s="4">
        <v>15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7">
        <f t="shared" si="32"/>
        <v>26615</v>
      </c>
      <c r="Y115" s="8">
        <f>SUM(X113:X115)</f>
        <v>53735</v>
      </c>
      <c r="AA115" s="27"/>
      <c r="AB115" s="31"/>
      <c r="AC115" s="31"/>
      <c r="AD115" s="31"/>
      <c r="AE115" s="31"/>
      <c r="AF115" s="32"/>
      <c r="AG115" s="32"/>
      <c r="AH115" s="36"/>
    </row>
    <row r="116" spans="1:34">
      <c r="A116" s="3">
        <v>43810</v>
      </c>
      <c r="B116" s="4" t="s">
        <v>33</v>
      </c>
      <c r="C116" s="4">
        <v>500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7">
        <f t="shared" si="32"/>
        <v>20000</v>
      </c>
      <c r="Y116" s="8"/>
      <c r="AA116" s="27"/>
      <c r="AB116" s="31"/>
      <c r="AC116" s="31"/>
      <c r="AD116" s="31"/>
      <c r="AE116" s="31"/>
      <c r="AF116" s="32"/>
      <c r="AG116" s="32"/>
      <c r="AH116" s="36"/>
    </row>
    <row r="117" spans="1:34">
      <c r="A117" s="3">
        <v>43810</v>
      </c>
      <c r="B117" s="4" t="s">
        <v>34</v>
      </c>
      <c r="C117" s="4">
        <v>450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7">
        <f t="shared" si="32"/>
        <v>18000</v>
      </c>
      <c r="Y117" s="8">
        <f>SUM(X116:X117)</f>
        <v>38000</v>
      </c>
      <c r="AA117" s="27"/>
      <c r="AB117" s="31"/>
      <c r="AC117" s="31"/>
      <c r="AD117" s="31"/>
      <c r="AE117" s="31"/>
      <c r="AF117" s="32"/>
      <c r="AG117" s="32"/>
      <c r="AH117" s="36"/>
    </row>
    <row r="118" spans="1:34">
      <c r="A118" s="3">
        <v>43810</v>
      </c>
      <c r="B118" s="4" t="s">
        <v>35</v>
      </c>
      <c r="C118" s="4">
        <v>300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7">
        <f t="shared" si="32"/>
        <v>12000</v>
      </c>
      <c r="Y118" s="8"/>
      <c r="AA118" s="27"/>
      <c r="AB118" s="31"/>
      <c r="AC118" s="31"/>
      <c r="AD118" s="31"/>
      <c r="AE118" s="31"/>
      <c r="AF118" s="32"/>
      <c r="AG118" s="32"/>
      <c r="AH118" s="36"/>
    </row>
    <row r="119" spans="1:34">
      <c r="A119" s="3">
        <v>43810</v>
      </c>
      <c r="B119" s="4" t="s">
        <v>36</v>
      </c>
      <c r="C119" s="4">
        <v>200</v>
      </c>
      <c r="D119" s="4"/>
      <c r="E119" s="4"/>
      <c r="F119" s="4">
        <v>183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7">
        <f t="shared" si="32"/>
        <v>15320</v>
      </c>
      <c r="Y119" s="8"/>
      <c r="AA119" s="27"/>
      <c r="AB119" s="31"/>
      <c r="AC119" s="31"/>
      <c r="AD119" s="31"/>
      <c r="AE119" s="31"/>
      <c r="AF119" s="32"/>
      <c r="AG119" s="32"/>
      <c r="AH119" s="36"/>
    </row>
    <row r="120" spans="1:34">
      <c r="A120" s="3">
        <v>43810</v>
      </c>
      <c r="B120" s="4" t="s">
        <v>37</v>
      </c>
      <c r="C120" s="4"/>
      <c r="D120" s="4"/>
      <c r="E120" s="4"/>
      <c r="F120" s="4">
        <v>350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7">
        <f t="shared" si="32"/>
        <v>14000</v>
      </c>
      <c r="Y120" s="8"/>
      <c r="AA120" s="27"/>
      <c r="AB120" s="31"/>
      <c r="AC120" s="31"/>
      <c r="AD120" s="31"/>
      <c r="AE120" s="31"/>
      <c r="AF120" s="32"/>
      <c r="AG120" s="32"/>
      <c r="AH120" s="36"/>
    </row>
    <row r="121" spans="1:34">
      <c r="A121" s="3">
        <v>43810</v>
      </c>
      <c r="B121" s="4" t="s">
        <v>38</v>
      </c>
      <c r="C121" s="4"/>
      <c r="D121" s="4"/>
      <c r="E121" s="4"/>
      <c r="F121" s="4">
        <v>420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7">
        <f t="shared" si="32"/>
        <v>16800</v>
      </c>
      <c r="Y121" s="8"/>
      <c r="AA121" s="27"/>
      <c r="AB121" s="31"/>
      <c r="AC121" s="31"/>
      <c r="AD121" s="31"/>
      <c r="AE121" s="31"/>
      <c r="AF121" s="32"/>
      <c r="AG121" s="32"/>
      <c r="AH121" s="36"/>
    </row>
    <row r="122" spans="1:34">
      <c r="A122" s="3">
        <v>43810</v>
      </c>
      <c r="B122" s="4" t="s">
        <v>39</v>
      </c>
      <c r="C122" s="4"/>
      <c r="D122" s="4"/>
      <c r="E122" s="4"/>
      <c r="F122" s="4">
        <v>430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7">
        <f t="shared" si="32"/>
        <v>17200</v>
      </c>
      <c r="Y122" s="8">
        <f>SUM(X118:X122)</f>
        <v>75320</v>
      </c>
      <c r="AA122" s="27"/>
      <c r="AB122" s="31"/>
      <c r="AC122" s="31"/>
      <c r="AD122" s="31"/>
      <c r="AE122" s="31"/>
      <c r="AF122" s="32"/>
      <c r="AG122" s="32"/>
      <c r="AH122" s="36"/>
    </row>
    <row r="123" spans="1:34">
      <c r="A123" s="71" t="s">
        <v>1</v>
      </c>
      <c r="B123" s="71"/>
      <c r="C123" s="6">
        <f t="shared" ref="C123:X123" si="37">SUM(C113:C122)</f>
        <v>2436</v>
      </c>
      <c r="D123" s="6">
        <f t="shared" si="37"/>
        <v>0</v>
      </c>
      <c r="E123" s="6">
        <f t="shared" si="37"/>
        <v>0</v>
      </c>
      <c r="F123" s="6">
        <f t="shared" si="37"/>
        <v>1383</v>
      </c>
      <c r="G123" s="6">
        <f t="shared" si="37"/>
        <v>0</v>
      </c>
      <c r="H123" s="6">
        <f t="shared" si="37"/>
        <v>0</v>
      </c>
      <c r="I123" s="6">
        <f t="shared" si="37"/>
        <v>25</v>
      </c>
      <c r="J123" s="6">
        <f t="shared" si="37"/>
        <v>0</v>
      </c>
      <c r="K123" s="6">
        <f t="shared" si="37"/>
        <v>200</v>
      </c>
      <c r="L123" s="6">
        <f t="shared" si="37"/>
        <v>60</v>
      </c>
      <c r="M123" s="6">
        <f t="shared" si="37"/>
        <v>0</v>
      </c>
      <c r="N123" s="6">
        <f t="shared" si="37"/>
        <v>129</v>
      </c>
      <c r="O123" s="6">
        <f t="shared" si="37"/>
        <v>0</v>
      </c>
      <c r="P123" s="6">
        <f t="shared" si="37"/>
        <v>0</v>
      </c>
      <c r="Q123" s="6">
        <f t="shared" si="37"/>
        <v>0</v>
      </c>
      <c r="R123" s="6">
        <f t="shared" si="37"/>
        <v>0</v>
      </c>
      <c r="S123" s="6">
        <f t="shared" si="37"/>
        <v>0</v>
      </c>
      <c r="T123" s="6">
        <f t="shared" si="37"/>
        <v>0</v>
      </c>
      <c r="U123" s="6">
        <f t="shared" si="37"/>
        <v>0</v>
      </c>
      <c r="V123" s="6">
        <f t="shared" si="37"/>
        <v>0</v>
      </c>
      <c r="W123" s="6">
        <f t="shared" si="37"/>
        <v>0</v>
      </c>
      <c r="X123" s="6">
        <f t="shared" si="37"/>
        <v>167055</v>
      </c>
      <c r="Y123" s="8">
        <f>SUM(C123:V123)</f>
        <v>4233</v>
      </c>
      <c r="AA123" s="27"/>
      <c r="AB123" s="31"/>
      <c r="AC123" s="31"/>
      <c r="AD123" s="31"/>
      <c r="AE123" s="31"/>
      <c r="AF123" s="32"/>
      <c r="AG123" s="32"/>
      <c r="AH123" s="36"/>
    </row>
    <row r="124" spans="1:34">
      <c r="A124" s="3">
        <v>43811</v>
      </c>
      <c r="B124" s="4" t="s">
        <v>22</v>
      </c>
      <c r="C124" s="4"/>
      <c r="D124" s="4"/>
      <c r="E124" s="4"/>
      <c r="F124" s="4"/>
      <c r="G124" s="4"/>
      <c r="H124" s="4"/>
      <c r="I124" s="4">
        <v>10</v>
      </c>
      <c r="J124" s="4"/>
      <c r="K124" s="4">
        <v>200</v>
      </c>
      <c r="L124" s="4">
        <v>40</v>
      </c>
      <c r="M124" s="4"/>
      <c r="N124" s="4">
        <v>50</v>
      </c>
      <c r="O124" s="4"/>
      <c r="P124" s="4"/>
      <c r="Q124" s="4"/>
      <c r="R124" s="4"/>
      <c r="S124" s="4"/>
      <c r="T124" s="4"/>
      <c r="U124" s="4"/>
      <c r="V124" s="4"/>
      <c r="W124" s="4"/>
      <c r="X124" s="7">
        <f t="shared" si="32"/>
        <v>10950</v>
      </c>
      <c r="Y124" s="8"/>
      <c r="AA124" s="33"/>
      <c r="AB124" s="34"/>
      <c r="AC124" s="34"/>
      <c r="AD124" s="34"/>
      <c r="AE124" s="34"/>
      <c r="AF124" s="35"/>
      <c r="AG124" s="37"/>
      <c r="AH124" s="36"/>
    </row>
    <row r="125" spans="1:34">
      <c r="A125" s="3">
        <v>43811</v>
      </c>
      <c r="B125" s="4" t="s">
        <v>24</v>
      </c>
      <c r="C125" s="4">
        <v>400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7">
        <f t="shared" si="32"/>
        <v>16000</v>
      </c>
      <c r="Y125" s="8"/>
      <c r="AA125" s="26"/>
      <c r="AB125" s="26"/>
      <c r="AC125" s="26"/>
      <c r="AD125" s="26"/>
      <c r="AE125" s="26"/>
      <c r="AF125" s="26"/>
      <c r="AG125" s="26"/>
      <c r="AH125" s="26"/>
    </row>
    <row r="126" spans="1:34">
      <c r="A126" s="3">
        <v>43811</v>
      </c>
      <c r="B126" s="4" t="s">
        <v>32</v>
      </c>
      <c r="C126" s="4">
        <v>300</v>
      </c>
      <c r="D126" s="4"/>
      <c r="E126" s="4"/>
      <c r="F126" s="4"/>
      <c r="G126" s="4"/>
      <c r="H126" s="4"/>
      <c r="I126" s="4">
        <v>20</v>
      </c>
      <c r="J126" s="4"/>
      <c r="K126" s="4"/>
      <c r="L126" s="4"/>
      <c r="M126" s="4">
        <v>500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7">
        <f t="shared" si="32"/>
        <v>27500</v>
      </c>
      <c r="Y126" s="8">
        <f>SUM(X124:X126)</f>
        <v>54450</v>
      </c>
      <c r="AA126" s="26"/>
      <c r="AB126" s="26"/>
      <c r="AC126" s="26"/>
      <c r="AD126" s="26"/>
      <c r="AE126" s="26"/>
      <c r="AF126" s="26"/>
      <c r="AG126" s="26"/>
      <c r="AH126" s="26"/>
    </row>
    <row r="127" spans="1:34">
      <c r="A127" s="3">
        <v>43811</v>
      </c>
      <c r="B127" s="4" t="s">
        <v>33</v>
      </c>
      <c r="C127" s="4">
        <v>423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>
        <v>325</v>
      </c>
      <c r="U127" s="4"/>
      <c r="V127" s="4"/>
      <c r="W127" s="4"/>
      <c r="X127" s="7">
        <f t="shared" si="32"/>
        <v>29920</v>
      </c>
      <c r="Y127" s="8"/>
    </row>
    <row r="128" spans="1:34">
      <c r="A128" s="3">
        <v>43811</v>
      </c>
      <c r="B128" s="4" t="s">
        <v>34</v>
      </c>
      <c r="C128" s="4">
        <v>300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7">
        <f t="shared" si="32"/>
        <v>12000</v>
      </c>
      <c r="Y128" s="8">
        <f>SUM(X127:X128)</f>
        <v>41920</v>
      </c>
    </row>
    <row r="129" spans="1:25">
      <c r="A129" s="3">
        <v>43811</v>
      </c>
      <c r="B129" s="4" t="s">
        <v>35</v>
      </c>
      <c r="C129" s="4"/>
      <c r="D129" s="4"/>
      <c r="E129" s="4"/>
      <c r="F129" s="4">
        <v>300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7">
        <f t="shared" si="32"/>
        <v>12000</v>
      </c>
      <c r="Y129" s="8"/>
    </row>
    <row r="130" spans="1:25">
      <c r="A130" s="3">
        <v>43811</v>
      </c>
      <c r="B130" s="4" t="s">
        <v>36</v>
      </c>
      <c r="C130" s="4"/>
      <c r="D130" s="4"/>
      <c r="E130" s="4"/>
      <c r="F130" s="4">
        <v>325</v>
      </c>
      <c r="G130" s="4">
        <v>81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7">
        <f t="shared" si="32"/>
        <v>17050</v>
      </c>
      <c r="Y130" s="8"/>
    </row>
    <row r="131" spans="1:25">
      <c r="A131" s="3">
        <v>43811</v>
      </c>
      <c r="B131" s="4" t="s">
        <v>37</v>
      </c>
      <c r="C131" s="4"/>
      <c r="D131" s="4"/>
      <c r="E131" s="4"/>
      <c r="F131" s="4">
        <v>250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7">
        <f t="shared" si="32"/>
        <v>10000</v>
      </c>
      <c r="Y131" s="8"/>
    </row>
    <row r="132" spans="1:25">
      <c r="A132" s="3">
        <v>43811</v>
      </c>
      <c r="B132" s="4" t="s">
        <v>38</v>
      </c>
      <c r="C132" s="4"/>
      <c r="D132" s="4"/>
      <c r="E132" s="4"/>
      <c r="F132" s="4">
        <v>450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7">
        <f t="shared" si="32"/>
        <v>18000</v>
      </c>
      <c r="Y132" s="8"/>
    </row>
    <row r="133" spans="1:25">
      <c r="A133" s="3">
        <v>43811</v>
      </c>
      <c r="B133" s="4" t="s">
        <v>39</v>
      </c>
      <c r="C133" s="4"/>
      <c r="D133" s="4"/>
      <c r="E133" s="4"/>
      <c r="F133" s="4">
        <v>87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7">
        <f t="shared" si="32"/>
        <v>3480</v>
      </c>
      <c r="Y133" s="8">
        <f>SUM(X129:X133)</f>
        <v>60530</v>
      </c>
    </row>
    <row r="134" spans="1:25">
      <c r="A134" s="71" t="s">
        <v>1</v>
      </c>
      <c r="B134" s="71"/>
      <c r="C134" s="6">
        <f t="shared" ref="C134:X134" si="38">SUM(C124:C133)</f>
        <v>1423</v>
      </c>
      <c r="D134" s="6">
        <f t="shared" si="38"/>
        <v>0</v>
      </c>
      <c r="E134" s="6">
        <f t="shared" si="38"/>
        <v>0</v>
      </c>
      <c r="F134" s="6">
        <f t="shared" si="38"/>
        <v>1412</v>
      </c>
      <c r="G134" s="6">
        <f t="shared" si="38"/>
        <v>81</v>
      </c>
      <c r="H134" s="6">
        <f t="shared" si="38"/>
        <v>0</v>
      </c>
      <c r="I134" s="6">
        <f t="shared" si="38"/>
        <v>30</v>
      </c>
      <c r="J134" s="6">
        <f t="shared" si="38"/>
        <v>0</v>
      </c>
      <c r="K134" s="6">
        <f t="shared" si="38"/>
        <v>200</v>
      </c>
      <c r="L134" s="6">
        <f t="shared" si="38"/>
        <v>40</v>
      </c>
      <c r="M134" s="6">
        <f t="shared" si="38"/>
        <v>500</v>
      </c>
      <c r="N134" s="6">
        <f t="shared" si="38"/>
        <v>50</v>
      </c>
      <c r="O134" s="6">
        <f t="shared" si="38"/>
        <v>0</v>
      </c>
      <c r="P134" s="6">
        <f t="shared" si="38"/>
        <v>0</v>
      </c>
      <c r="Q134" s="6">
        <f t="shared" si="38"/>
        <v>0</v>
      </c>
      <c r="R134" s="6">
        <f t="shared" si="38"/>
        <v>0</v>
      </c>
      <c r="S134" s="6">
        <f t="shared" si="38"/>
        <v>0</v>
      </c>
      <c r="T134" s="6">
        <f t="shared" si="38"/>
        <v>325</v>
      </c>
      <c r="U134" s="6">
        <f t="shared" si="38"/>
        <v>0</v>
      </c>
      <c r="V134" s="6">
        <f t="shared" si="38"/>
        <v>0</v>
      </c>
      <c r="W134" s="6">
        <f t="shared" si="38"/>
        <v>0</v>
      </c>
      <c r="X134" s="6">
        <f t="shared" si="38"/>
        <v>156900</v>
      </c>
      <c r="Y134" s="8">
        <f>SUM(C134:V134)</f>
        <v>4061</v>
      </c>
    </row>
    <row r="135" spans="1:25">
      <c r="A135" s="3">
        <v>43812</v>
      </c>
      <c r="B135" s="4" t="s">
        <v>22</v>
      </c>
      <c r="C135" s="4"/>
      <c r="D135" s="4"/>
      <c r="E135" s="4"/>
      <c r="F135" s="4"/>
      <c r="G135" s="4"/>
      <c r="H135" s="4"/>
      <c r="I135" s="4">
        <v>10</v>
      </c>
      <c r="J135" s="4"/>
      <c r="K135" s="4">
        <v>250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7">
        <f t="shared" si="32"/>
        <v>10250</v>
      </c>
      <c r="Y135" s="8"/>
    </row>
    <row r="136" spans="1:25">
      <c r="A136" s="3">
        <v>43812</v>
      </c>
      <c r="B136" s="4" t="s">
        <v>24</v>
      </c>
      <c r="C136" s="4">
        <v>350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7">
        <f t="shared" si="32"/>
        <v>14000</v>
      </c>
      <c r="Y136" s="8"/>
    </row>
    <row r="137" spans="1:25">
      <c r="A137" s="3">
        <v>43812</v>
      </c>
      <c r="B137" s="4" t="s">
        <v>32</v>
      </c>
      <c r="C137" s="4">
        <v>500</v>
      </c>
      <c r="D137" s="4"/>
      <c r="E137" s="4"/>
      <c r="F137" s="4"/>
      <c r="G137" s="4"/>
      <c r="H137" s="4"/>
      <c r="I137" s="4">
        <v>15</v>
      </c>
      <c r="J137" s="4"/>
      <c r="K137" s="4"/>
      <c r="L137" s="4">
        <v>135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7">
        <f t="shared" si="32"/>
        <v>24425</v>
      </c>
      <c r="Y137" s="8">
        <f>SUM(X135:X137)</f>
        <v>48675</v>
      </c>
    </row>
    <row r="138" spans="1:25">
      <c r="A138" s="3">
        <v>43812</v>
      </c>
      <c r="B138" s="4" t="s">
        <v>33</v>
      </c>
      <c r="C138" s="4">
        <v>400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>
        <v>50</v>
      </c>
      <c r="U138" s="4"/>
      <c r="V138" s="4"/>
      <c r="W138" s="4"/>
      <c r="X138" s="7">
        <f t="shared" si="32"/>
        <v>18000</v>
      </c>
      <c r="Y138" s="8"/>
    </row>
    <row r="139" spans="1:25">
      <c r="A139" s="3">
        <v>43812</v>
      </c>
      <c r="B139" s="4" t="s">
        <v>34</v>
      </c>
      <c r="C139" s="4">
        <v>450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7">
        <f t="shared" si="32"/>
        <v>18000</v>
      </c>
      <c r="Y139" s="8">
        <f>SUM(X138:X139)</f>
        <v>36000</v>
      </c>
    </row>
    <row r="140" spans="1:25">
      <c r="A140" s="3">
        <v>43812</v>
      </c>
      <c r="B140" s="4" t="s">
        <v>35</v>
      </c>
      <c r="C140" s="4"/>
      <c r="D140" s="4"/>
      <c r="E140" s="4"/>
      <c r="F140" s="4">
        <v>300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7">
        <f t="shared" si="32"/>
        <v>12000</v>
      </c>
      <c r="Y140" s="8"/>
    </row>
    <row r="141" spans="1:25">
      <c r="A141" s="3">
        <v>43812</v>
      </c>
      <c r="B141" s="4" t="s">
        <v>36</v>
      </c>
      <c r="C141" s="4"/>
      <c r="D141" s="4"/>
      <c r="E141" s="4"/>
      <c r="F141" s="4">
        <v>328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7">
        <f t="shared" si="32"/>
        <v>13120</v>
      </c>
      <c r="Y141" s="8"/>
    </row>
    <row r="142" spans="1:25">
      <c r="A142" s="3">
        <v>43812</v>
      </c>
      <c r="B142" s="4" t="s">
        <v>37</v>
      </c>
      <c r="C142" s="4"/>
      <c r="D142" s="4"/>
      <c r="E142" s="4"/>
      <c r="F142" s="4">
        <v>300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7">
        <f t="shared" ref="X142:X205" si="39">(C142*40)+(D142*25)+(E142*20)+(F142*40)+(G142*50)+(H142*50)+(I142*25)+(J142*30)+(K142*40)+(L142*30)+(M142*30)+(N142*30)+(O142*30)+(P142*25+(Q142*1000)+(R142*1000)+(S142*950)+(T142*40)+(U142*25)+(V142*50)+(W142*50))</f>
        <v>12000</v>
      </c>
      <c r="Y142" s="8"/>
    </row>
    <row r="143" spans="1:25">
      <c r="A143" s="3">
        <v>43812</v>
      </c>
      <c r="B143" s="4" t="s">
        <v>38</v>
      </c>
      <c r="C143" s="4"/>
      <c r="D143" s="4"/>
      <c r="E143" s="4"/>
      <c r="F143" s="4">
        <v>200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7">
        <f t="shared" si="39"/>
        <v>8000</v>
      </c>
      <c r="Y143" s="8"/>
    </row>
    <row r="144" spans="1:25">
      <c r="A144" s="3">
        <v>43812</v>
      </c>
      <c r="B144" s="4" t="s">
        <v>39</v>
      </c>
      <c r="C144" s="4"/>
      <c r="D144" s="4"/>
      <c r="E144" s="4"/>
      <c r="F144" s="4">
        <v>200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7">
        <f t="shared" si="39"/>
        <v>8000</v>
      </c>
      <c r="Y144" s="8">
        <f>SUM(X140:X144)</f>
        <v>53120</v>
      </c>
    </row>
    <row r="145" spans="1:25">
      <c r="A145" s="71" t="s">
        <v>1</v>
      </c>
      <c r="B145" s="71"/>
      <c r="C145" s="6">
        <f t="shared" ref="C145:X145" si="40">SUM(C135:C144)</f>
        <v>1700</v>
      </c>
      <c r="D145" s="6">
        <f t="shared" si="40"/>
        <v>0</v>
      </c>
      <c r="E145" s="6">
        <f t="shared" si="40"/>
        <v>0</v>
      </c>
      <c r="F145" s="6">
        <f t="shared" si="40"/>
        <v>1328</v>
      </c>
      <c r="G145" s="6">
        <f t="shared" si="40"/>
        <v>0</v>
      </c>
      <c r="H145" s="6">
        <f t="shared" si="40"/>
        <v>0</v>
      </c>
      <c r="I145" s="6">
        <f t="shared" si="40"/>
        <v>25</v>
      </c>
      <c r="J145" s="6">
        <f t="shared" si="40"/>
        <v>0</v>
      </c>
      <c r="K145" s="6">
        <f t="shared" si="40"/>
        <v>250</v>
      </c>
      <c r="L145" s="6">
        <f t="shared" si="40"/>
        <v>135</v>
      </c>
      <c r="M145" s="6">
        <f t="shared" si="40"/>
        <v>0</v>
      </c>
      <c r="N145" s="6">
        <f t="shared" si="40"/>
        <v>0</v>
      </c>
      <c r="O145" s="6">
        <f t="shared" si="40"/>
        <v>0</v>
      </c>
      <c r="P145" s="6">
        <f t="shared" si="40"/>
        <v>0</v>
      </c>
      <c r="Q145" s="6">
        <f t="shared" si="40"/>
        <v>0</v>
      </c>
      <c r="R145" s="6">
        <f t="shared" si="40"/>
        <v>0</v>
      </c>
      <c r="S145" s="6">
        <f t="shared" si="40"/>
        <v>0</v>
      </c>
      <c r="T145" s="6">
        <f t="shared" si="40"/>
        <v>50</v>
      </c>
      <c r="U145" s="6">
        <f t="shared" si="40"/>
        <v>0</v>
      </c>
      <c r="V145" s="6">
        <f t="shared" si="40"/>
        <v>0</v>
      </c>
      <c r="W145" s="6">
        <f t="shared" si="40"/>
        <v>0</v>
      </c>
      <c r="X145" s="6">
        <f t="shared" si="40"/>
        <v>137795</v>
      </c>
      <c r="Y145" s="8">
        <f>SUM(C145:V145)</f>
        <v>3488</v>
      </c>
    </row>
    <row r="146" spans="1:25">
      <c r="A146" s="3">
        <v>43813</v>
      </c>
      <c r="B146" s="4" t="s">
        <v>22</v>
      </c>
      <c r="C146" s="4"/>
      <c r="D146" s="4"/>
      <c r="E146" s="4"/>
      <c r="F146" s="4"/>
      <c r="G146" s="4"/>
      <c r="H146" s="4"/>
      <c r="I146" s="4">
        <v>15</v>
      </c>
      <c r="J146" s="4"/>
      <c r="K146" s="4">
        <v>200</v>
      </c>
      <c r="L146" s="4"/>
      <c r="M146" s="4">
        <v>33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7">
        <f t="shared" si="39"/>
        <v>9365</v>
      </c>
      <c r="Y146" s="8"/>
    </row>
    <row r="147" spans="1:25">
      <c r="A147" s="3">
        <v>43813</v>
      </c>
      <c r="B147" s="4" t="s">
        <v>24</v>
      </c>
      <c r="C147" s="4">
        <v>250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7">
        <f t="shared" si="39"/>
        <v>10000</v>
      </c>
      <c r="Y147" s="8"/>
    </row>
    <row r="148" spans="1:25">
      <c r="A148" s="3">
        <v>43813</v>
      </c>
      <c r="B148" s="4" t="s">
        <v>32</v>
      </c>
      <c r="C148" s="4">
        <v>500</v>
      </c>
      <c r="D148" s="4"/>
      <c r="E148" s="4"/>
      <c r="F148" s="4"/>
      <c r="G148" s="4"/>
      <c r="H148" s="4"/>
      <c r="I148" s="4">
        <v>20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7">
        <f t="shared" si="39"/>
        <v>20500</v>
      </c>
      <c r="Y148" s="8">
        <f>SUM(X146:X148)</f>
        <v>39865</v>
      </c>
    </row>
    <row r="149" spans="1:25">
      <c r="A149" s="3">
        <v>43813</v>
      </c>
      <c r="B149" s="4" t="s">
        <v>33</v>
      </c>
      <c r="C149" s="4">
        <v>350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7">
        <f t="shared" si="39"/>
        <v>14000</v>
      </c>
      <c r="Y149" s="8"/>
    </row>
    <row r="150" spans="1:25">
      <c r="A150" s="3">
        <v>43813</v>
      </c>
      <c r="B150" s="4" t="s">
        <v>34</v>
      </c>
      <c r="C150" s="4">
        <v>350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7">
        <f t="shared" si="39"/>
        <v>14000</v>
      </c>
      <c r="Y150" s="8">
        <f>SUM(X149:X150)</f>
        <v>28000</v>
      </c>
    </row>
    <row r="151" spans="1:25">
      <c r="A151" s="3">
        <v>43813</v>
      </c>
      <c r="B151" s="4" t="s">
        <v>35</v>
      </c>
      <c r="C151" s="4">
        <v>250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7">
        <f t="shared" si="39"/>
        <v>10000</v>
      </c>
      <c r="Y151" s="8"/>
    </row>
    <row r="152" spans="1:25">
      <c r="A152" s="3">
        <v>43813</v>
      </c>
      <c r="B152" s="4" t="s">
        <v>36</v>
      </c>
      <c r="C152" s="4">
        <v>300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7">
        <f t="shared" si="39"/>
        <v>12000</v>
      </c>
      <c r="Y152" s="8"/>
    </row>
    <row r="153" spans="1:25">
      <c r="A153" s="3">
        <v>43813</v>
      </c>
      <c r="B153" s="4" t="s">
        <v>37</v>
      </c>
      <c r="C153" s="4"/>
      <c r="D153" s="4"/>
      <c r="E153" s="4"/>
      <c r="F153" s="4">
        <v>271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7">
        <f t="shared" si="39"/>
        <v>10840</v>
      </c>
      <c r="Y153" s="8"/>
    </row>
    <row r="154" spans="1:25">
      <c r="A154" s="3">
        <v>43813</v>
      </c>
      <c r="B154" s="4" t="s">
        <v>38</v>
      </c>
      <c r="C154" s="4"/>
      <c r="D154" s="4"/>
      <c r="E154" s="4"/>
      <c r="F154" s="4">
        <v>300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7">
        <f t="shared" si="39"/>
        <v>12000</v>
      </c>
      <c r="Y154" s="8"/>
    </row>
    <row r="155" spans="1:25">
      <c r="A155" s="3">
        <v>43813</v>
      </c>
      <c r="B155" s="4" t="s">
        <v>39</v>
      </c>
      <c r="C155" s="4"/>
      <c r="D155" s="4"/>
      <c r="E155" s="4"/>
      <c r="F155" s="4">
        <v>100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7">
        <f t="shared" si="39"/>
        <v>4000</v>
      </c>
      <c r="Y155" s="8">
        <f>SUM(X151:X155)</f>
        <v>48840</v>
      </c>
    </row>
    <row r="156" spans="1:25">
      <c r="A156" s="71" t="s">
        <v>1</v>
      </c>
      <c r="B156" s="71"/>
      <c r="C156" s="6">
        <f t="shared" ref="C156:X156" si="41">SUM(C146:C155)</f>
        <v>2000</v>
      </c>
      <c r="D156" s="6">
        <f t="shared" si="41"/>
        <v>0</v>
      </c>
      <c r="E156" s="6">
        <f t="shared" si="41"/>
        <v>0</v>
      </c>
      <c r="F156" s="6">
        <f t="shared" si="41"/>
        <v>671</v>
      </c>
      <c r="G156" s="6">
        <f t="shared" si="41"/>
        <v>0</v>
      </c>
      <c r="H156" s="6">
        <f t="shared" si="41"/>
        <v>0</v>
      </c>
      <c r="I156" s="6">
        <f t="shared" si="41"/>
        <v>35</v>
      </c>
      <c r="J156" s="6">
        <f t="shared" si="41"/>
        <v>0</v>
      </c>
      <c r="K156" s="6">
        <f t="shared" si="41"/>
        <v>200</v>
      </c>
      <c r="L156" s="6">
        <f t="shared" si="41"/>
        <v>0</v>
      </c>
      <c r="M156" s="6">
        <f t="shared" si="41"/>
        <v>33</v>
      </c>
      <c r="N156" s="6">
        <f t="shared" si="41"/>
        <v>0</v>
      </c>
      <c r="O156" s="6">
        <f t="shared" si="41"/>
        <v>0</v>
      </c>
      <c r="P156" s="6">
        <f t="shared" si="41"/>
        <v>0</v>
      </c>
      <c r="Q156" s="6">
        <f t="shared" si="41"/>
        <v>0</v>
      </c>
      <c r="R156" s="6">
        <f t="shared" si="41"/>
        <v>0</v>
      </c>
      <c r="S156" s="6">
        <f t="shared" si="41"/>
        <v>0</v>
      </c>
      <c r="T156" s="6">
        <f t="shared" si="41"/>
        <v>0</v>
      </c>
      <c r="U156" s="6">
        <f t="shared" si="41"/>
        <v>0</v>
      </c>
      <c r="V156" s="6">
        <f t="shared" si="41"/>
        <v>0</v>
      </c>
      <c r="W156" s="6">
        <f t="shared" si="41"/>
        <v>0</v>
      </c>
      <c r="X156" s="6">
        <f t="shared" si="41"/>
        <v>116705</v>
      </c>
      <c r="Y156" s="8">
        <f>SUM(C156:V156)</f>
        <v>2939</v>
      </c>
    </row>
    <row r="157" spans="1:25">
      <c r="A157" s="3">
        <v>43814</v>
      </c>
      <c r="B157" s="4" t="s">
        <v>22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7">
        <f t="shared" si="39"/>
        <v>0</v>
      </c>
      <c r="Y157" s="8"/>
    </row>
    <row r="158" spans="1:25">
      <c r="A158" s="3">
        <v>43814</v>
      </c>
      <c r="B158" s="4" t="s">
        <v>24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7">
        <f t="shared" si="39"/>
        <v>0</v>
      </c>
      <c r="Y158" s="8"/>
    </row>
    <row r="159" spans="1:25">
      <c r="A159" s="3">
        <v>43814</v>
      </c>
      <c r="B159" s="4" t="s">
        <v>32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7">
        <f t="shared" si="39"/>
        <v>0</v>
      </c>
      <c r="Y159" s="8">
        <f>SUM(X157:X159)</f>
        <v>0</v>
      </c>
    </row>
    <row r="160" spans="1:25">
      <c r="A160" s="3">
        <v>43814</v>
      </c>
      <c r="B160" s="4" t="s">
        <v>33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7">
        <f t="shared" si="39"/>
        <v>0</v>
      </c>
      <c r="Y160" s="8"/>
    </row>
    <row r="161" spans="1:25">
      <c r="A161" s="3">
        <v>43814</v>
      </c>
      <c r="B161" s="4" t="s">
        <v>34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7">
        <f t="shared" si="39"/>
        <v>0</v>
      </c>
      <c r="Y161" s="8">
        <f>SUM(X160:X161)</f>
        <v>0</v>
      </c>
    </row>
    <row r="162" spans="1:25">
      <c r="A162" s="3">
        <v>43814</v>
      </c>
      <c r="B162" s="4" t="s">
        <v>35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7">
        <f t="shared" si="39"/>
        <v>0</v>
      </c>
      <c r="Y162" s="8"/>
    </row>
    <row r="163" spans="1:25">
      <c r="A163" s="3">
        <v>43814</v>
      </c>
      <c r="B163" s="4" t="s">
        <v>36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7">
        <f t="shared" si="39"/>
        <v>0</v>
      </c>
      <c r="Y163" s="8"/>
    </row>
    <row r="164" spans="1:25">
      <c r="A164" s="3">
        <v>43814</v>
      </c>
      <c r="B164" s="4" t="s">
        <v>37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7">
        <f t="shared" si="39"/>
        <v>0</v>
      </c>
      <c r="Y164" s="8"/>
    </row>
    <row r="165" spans="1:25">
      <c r="A165" s="3">
        <v>43814</v>
      </c>
      <c r="B165" s="4" t="s">
        <v>38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7">
        <f t="shared" si="39"/>
        <v>0</v>
      </c>
      <c r="Y165" s="8"/>
    </row>
    <row r="166" spans="1:25">
      <c r="A166" s="3">
        <v>43814</v>
      </c>
      <c r="B166" s="4" t="s">
        <v>39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7">
        <f t="shared" si="39"/>
        <v>0</v>
      </c>
      <c r="Y166" s="8">
        <f>SUM(X162:X166)</f>
        <v>0</v>
      </c>
    </row>
    <row r="167" spans="1:25">
      <c r="A167" s="71" t="s">
        <v>1</v>
      </c>
      <c r="B167" s="71"/>
      <c r="C167" s="6">
        <f t="shared" ref="C167:X167" si="42">SUM(C157:C166)</f>
        <v>0</v>
      </c>
      <c r="D167" s="6">
        <f t="shared" si="42"/>
        <v>0</v>
      </c>
      <c r="E167" s="6">
        <f t="shared" si="42"/>
        <v>0</v>
      </c>
      <c r="F167" s="6">
        <f t="shared" si="42"/>
        <v>0</v>
      </c>
      <c r="G167" s="6">
        <f t="shared" si="42"/>
        <v>0</v>
      </c>
      <c r="H167" s="6">
        <f t="shared" si="42"/>
        <v>0</v>
      </c>
      <c r="I167" s="6">
        <f t="shared" si="42"/>
        <v>0</v>
      </c>
      <c r="J167" s="6">
        <f t="shared" si="42"/>
        <v>0</v>
      </c>
      <c r="K167" s="6">
        <f t="shared" si="42"/>
        <v>0</v>
      </c>
      <c r="L167" s="6">
        <f t="shared" si="42"/>
        <v>0</v>
      </c>
      <c r="M167" s="6">
        <f t="shared" si="42"/>
        <v>0</v>
      </c>
      <c r="N167" s="6">
        <f t="shared" si="42"/>
        <v>0</v>
      </c>
      <c r="O167" s="6">
        <f t="shared" si="42"/>
        <v>0</v>
      </c>
      <c r="P167" s="6">
        <f t="shared" si="42"/>
        <v>0</v>
      </c>
      <c r="Q167" s="6">
        <f t="shared" si="42"/>
        <v>0</v>
      </c>
      <c r="R167" s="6">
        <f t="shared" si="42"/>
        <v>0</v>
      </c>
      <c r="S167" s="6">
        <f t="shared" si="42"/>
        <v>0</v>
      </c>
      <c r="T167" s="6">
        <f t="shared" si="42"/>
        <v>0</v>
      </c>
      <c r="U167" s="6">
        <f t="shared" si="42"/>
        <v>0</v>
      </c>
      <c r="V167" s="6">
        <f t="shared" si="42"/>
        <v>0</v>
      </c>
      <c r="W167" s="6">
        <f t="shared" si="42"/>
        <v>0</v>
      </c>
      <c r="X167" s="6">
        <f t="shared" si="42"/>
        <v>0</v>
      </c>
      <c r="Y167" s="8"/>
    </row>
    <row r="168" spans="1:25">
      <c r="A168" s="3">
        <v>43815</v>
      </c>
      <c r="B168" s="4" t="s">
        <v>22</v>
      </c>
      <c r="C168" s="4"/>
      <c r="D168" s="4"/>
      <c r="E168" s="4"/>
      <c r="F168" s="4"/>
      <c r="G168" s="4"/>
      <c r="H168" s="4"/>
      <c r="I168" s="4">
        <v>10</v>
      </c>
      <c r="J168" s="4"/>
      <c r="K168" s="4">
        <v>50</v>
      </c>
      <c r="L168" s="4"/>
      <c r="M168" s="4">
        <v>404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7">
        <f t="shared" si="39"/>
        <v>14370</v>
      </c>
      <c r="Y168" s="8"/>
    </row>
    <row r="169" spans="1:25">
      <c r="A169" s="3">
        <v>43815</v>
      </c>
      <c r="B169" s="4" t="s">
        <v>24</v>
      </c>
      <c r="C169" s="4">
        <v>350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7">
        <f t="shared" si="39"/>
        <v>14000</v>
      </c>
      <c r="Y169" s="8"/>
    </row>
    <row r="170" spans="1:25">
      <c r="A170" s="3">
        <v>43815</v>
      </c>
      <c r="B170" s="4" t="s">
        <v>32</v>
      </c>
      <c r="C170" s="4">
        <v>450</v>
      </c>
      <c r="D170" s="4"/>
      <c r="E170" s="4"/>
      <c r="F170" s="4"/>
      <c r="G170" s="4"/>
      <c r="H170" s="4"/>
      <c r="I170" s="4">
        <v>13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7">
        <f t="shared" si="39"/>
        <v>18325</v>
      </c>
      <c r="Y170" s="8">
        <f>SUM(X168:X170)</f>
        <v>46695</v>
      </c>
    </row>
    <row r="171" spans="1:25">
      <c r="A171" s="3">
        <v>43815</v>
      </c>
      <c r="B171" s="4" t="s">
        <v>33</v>
      </c>
      <c r="C171" s="4">
        <v>500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7">
        <f t="shared" si="39"/>
        <v>20000</v>
      </c>
      <c r="Y171" s="8"/>
    </row>
    <row r="172" spans="1:25">
      <c r="A172" s="3">
        <v>43815</v>
      </c>
      <c r="B172" s="4" t="s">
        <v>34</v>
      </c>
      <c r="C172" s="4">
        <v>480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7">
        <f t="shared" si="39"/>
        <v>19200</v>
      </c>
      <c r="Y172" s="8">
        <f>SUM(X171:X172)</f>
        <v>39200</v>
      </c>
    </row>
    <row r="173" spans="1:25">
      <c r="A173" s="3">
        <v>43815</v>
      </c>
      <c r="B173" s="4" t="s">
        <v>35</v>
      </c>
      <c r="C173" s="4">
        <v>300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7">
        <f t="shared" si="39"/>
        <v>12000</v>
      </c>
      <c r="Y173" s="8"/>
    </row>
    <row r="174" spans="1:25">
      <c r="A174" s="3">
        <v>43815</v>
      </c>
      <c r="B174" s="4" t="s">
        <v>36</v>
      </c>
      <c r="C174" s="4">
        <v>200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7">
        <f t="shared" si="39"/>
        <v>8000</v>
      </c>
      <c r="Y174" s="8"/>
    </row>
    <row r="175" spans="1:25">
      <c r="A175" s="3">
        <v>43815</v>
      </c>
      <c r="B175" s="4" t="s">
        <v>37</v>
      </c>
      <c r="C175" s="4"/>
      <c r="D175" s="4"/>
      <c r="E175" s="4"/>
      <c r="F175" s="4">
        <v>296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7">
        <f t="shared" si="39"/>
        <v>11840</v>
      </c>
      <c r="Y175" s="8"/>
    </row>
    <row r="176" spans="1:25">
      <c r="A176" s="3">
        <v>43815</v>
      </c>
      <c r="B176" s="4" t="s">
        <v>38</v>
      </c>
      <c r="C176" s="4"/>
      <c r="D176" s="4"/>
      <c r="E176" s="4"/>
      <c r="F176" s="4">
        <v>250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7">
        <f t="shared" si="39"/>
        <v>10000</v>
      </c>
      <c r="Y176" s="8"/>
    </row>
    <row r="177" spans="1:25">
      <c r="A177" s="3">
        <v>43815</v>
      </c>
      <c r="B177" s="4" t="s">
        <v>39</v>
      </c>
      <c r="C177" s="4"/>
      <c r="D177" s="4"/>
      <c r="E177" s="4"/>
      <c r="F177" s="4">
        <v>150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7">
        <f t="shared" si="39"/>
        <v>6000</v>
      </c>
      <c r="Y177" s="8">
        <f>SUM(X173:X177)</f>
        <v>47840</v>
      </c>
    </row>
    <row r="178" spans="1:25">
      <c r="A178" s="71" t="s">
        <v>1</v>
      </c>
      <c r="B178" s="71"/>
      <c r="C178" s="6">
        <f t="shared" ref="C178:X178" si="43">SUM(C168:C177)</f>
        <v>2280</v>
      </c>
      <c r="D178" s="6">
        <f t="shared" si="43"/>
        <v>0</v>
      </c>
      <c r="E178" s="6">
        <f t="shared" si="43"/>
        <v>0</v>
      </c>
      <c r="F178" s="6">
        <f t="shared" si="43"/>
        <v>696</v>
      </c>
      <c r="G178" s="6">
        <f t="shared" si="43"/>
        <v>0</v>
      </c>
      <c r="H178" s="6">
        <f t="shared" si="43"/>
        <v>0</v>
      </c>
      <c r="I178" s="6">
        <f t="shared" si="43"/>
        <v>23</v>
      </c>
      <c r="J178" s="6">
        <f t="shared" si="43"/>
        <v>0</v>
      </c>
      <c r="K178" s="6">
        <f t="shared" si="43"/>
        <v>50</v>
      </c>
      <c r="L178" s="6">
        <f t="shared" si="43"/>
        <v>0</v>
      </c>
      <c r="M178" s="6">
        <f t="shared" si="43"/>
        <v>404</v>
      </c>
      <c r="N178" s="6">
        <f t="shared" si="43"/>
        <v>0</v>
      </c>
      <c r="O178" s="6">
        <f t="shared" si="43"/>
        <v>0</v>
      </c>
      <c r="P178" s="6">
        <f t="shared" si="43"/>
        <v>0</v>
      </c>
      <c r="Q178" s="6">
        <f t="shared" si="43"/>
        <v>0</v>
      </c>
      <c r="R178" s="6">
        <f t="shared" si="43"/>
        <v>0</v>
      </c>
      <c r="S178" s="6">
        <f t="shared" si="43"/>
        <v>0</v>
      </c>
      <c r="T178" s="6">
        <f t="shared" si="43"/>
        <v>0</v>
      </c>
      <c r="U178" s="6">
        <f t="shared" si="43"/>
        <v>0</v>
      </c>
      <c r="V178" s="6">
        <f t="shared" si="43"/>
        <v>0</v>
      </c>
      <c r="W178" s="6">
        <f t="shared" si="43"/>
        <v>0</v>
      </c>
      <c r="X178" s="6">
        <f t="shared" si="43"/>
        <v>133735</v>
      </c>
      <c r="Y178" s="8">
        <f>SUM(C178:V178)</f>
        <v>3453</v>
      </c>
    </row>
    <row r="179" spans="1:25">
      <c r="A179" s="3">
        <v>43816</v>
      </c>
      <c r="B179" s="4" t="s">
        <v>22</v>
      </c>
      <c r="C179" s="4"/>
      <c r="D179" s="4"/>
      <c r="E179" s="4"/>
      <c r="F179" s="4"/>
      <c r="G179" s="4"/>
      <c r="H179" s="4"/>
      <c r="I179" s="4">
        <v>10</v>
      </c>
      <c r="J179" s="4"/>
      <c r="K179" s="4">
        <v>250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7">
        <f t="shared" si="39"/>
        <v>10250</v>
      </c>
      <c r="Y179" s="8"/>
    </row>
    <row r="180" spans="1:25">
      <c r="A180" s="3">
        <v>43816</v>
      </c>
      <c r="B180" s="4" t="s">
        <v>24</v>
      </c>
      <c r="C180" s="4">
        <v>400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7">
        <f t="shared" si="39"/>
        <v>16000</v>
      </c>
      <c r="Y180" s="8"/>
    </row>
    <row r="181" spans="1:25">
      <c r="A181" s="3">
        <v>43816</v>
      </c>
      <c r="B181" s="4" t="s">
        <v>32</v>
      </c>
      <c r="C181" s="4">
        <v>770</v>
      </c>
      <c r="D181" s="4"/>
      <c r="E181" s="4"/>
      <c r="F181" s="4"/>
      <c r="G181" s="4"/>
      <c r="H181" s="4"/>
      <c r="I181" s="4">
        <v>15</v>
      </c>
      <c r="J181" s="4"/>
      <c r="K181" s="4"/>
      <c r="L181" s="4">
        <v>1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7">
        <f t="shared" si="39"/>
        <v>31205</v>
      </c>
      <c r="Y181" s="8">
        <f>SUM(X179:X181)</f>
        <v>57455</v>
      </c>
    </row>
    <row r="182" spans="1:25">
      <c r="A182" s="3">
        <v>43816</v>
      </c>
      <c r="B182" s="4" t="s">
        <v>33</v>
      </c>
      <c r="C182" s="4">
        <v>400</v>
      </c>
      <c r="D182" s="4">
        <v>120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7">
        <f t="shared" si="39"/>
        <v>19000</v>
      </c>
      <c r="Y182" s="8"/>
    </row>
    <row r="183" spans="1:25">
      <c r="A183" s="3">
        <v>43816</v>
      </c>
      <c r="B183" s="4" t="s">
        <v>34</v>
      </c>
      <c r="C183" s="4">
        <v>400</v>
      </c>
      <c r="D183" s="4">
        <v>100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7">
        <f t="shared" si="39"/>
        <v>18500</v>
      </c>
      <c r="Y183" s="8">
        <f>SUM(X182:X183)</f>
        <v>37500</v>
      </c>
    </row>
    <row r="184" spans="1:25">
      <c r="A184" s="3">
        <v>43816</v>
      </c>
      <c r="B184" s="4" t="s">
        <v>35</v>
      </c>
      <c r="C184" s="4">
        <v>200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>
        <v>150</v>
      </c>
      <c r="V184" s="4"/>
      <c r="W184" s="4"/>
      <c r="X184" s="7">
        <f t="shared" si="39"/>
        <v>11750</v>
      </c>
      <c r="Y184" s="8"/>
    </row>
    <row r="185" spans="1:25">
      <c r="A185" s="3">
        <v>43816</v>
      </c>
      <c r="B185" s="4" t="s">
        <v>36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>
        <v>18</v>
      </c>
      <c r="T185" s="4"/>
      <c r="U185" s="4"/>
      <c r="V185" s="4"/>
      <c r="W185" s="4"/>
      <c r="X185" s="7">
        <f t="shared" si="39"/>
        <v>17100</v>
      </c>
      <c r="Y185" s="8"/>
    </row>
    <row r="186" spans="1:25">
      <c r="A186" s="3">
        <v>43816</v>
      </c>
      <c r="B186" s="4" t="s">
        <v>37</v>
      </c>
      <c r="C186" s="4">
        <v>200</v>
      </c>
      <c r="D186" s="4"/>
      <c r="E186" s="4"/>
      <c r="F186" s="4">
        <v>33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>
        <v>200</v>
      </c>
      <c r="V186" s="4"/>
      <c r="W186" s="4"/>
      <c r="X186" s="7">
        <f t="shared" si="39"/>
        <v>14320</v>
      </c>
      <c r="Y186" s="8"/>
    </row>
    <row r="187" spans="1:25">
      <c r="A187" s="3">
        <v>43816</v>
      </c>
      <c r="B187" s="4" t="s">
        <v>38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>
        <v>300</v>
      </c>
      <c r="V187" s="4"/>
      <c r="W187" s="4"/>
      <c r="X187" s="7">
        <f t="shared" si="39"/>
        <v>7500</v>
      </c>
      <c r="Y187" s="8"/>
    </row>
    <row r="188" spans="1:25">
      <c r="A188" s="3">
        <v>43816</v>
      </c>
      <c r="B188" s="4" t="s">
        <v>39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7">
        <f t="shared" si="39"/>
        <v>0</v>
      </c>
      <c r="Y188" s="8">
        <f>SUM(X184:X188)</f>
        <v>50670</v>
      </c>
    </row>
    <row r="189" spans="1:25">
      <c r="A189" s="71" t="s">
        <v>1</v>
      </c>
      <c r="B189" s="71"/>
      <c r="C189" s="6">
        <f t="shared" ref="C189:X189" si="44">SUM(C179:C188)</f>
        <v>2370</v>
      </c>
      <c r="D189" s="6">
        <f t="shared" si="44"/>
        <v>220</v>
      </c>
      <c r="E189" s="6">
        <f t="shared" si="44"/>
        <v>0</v>
      </c>
      <c r="F189" s="6">
        <f t="shared" si="44"/>
        <v>33</v>
      </c>
      <c r="G189" s="6">
        <f t="shared" si="44"/>
        <v>0</v>
      </c>
      <c r="H189" s="6">
        <f t="shared" si="44"/>
        <v>0</v>
      </c>
      <c r="I189" s="6">
        <f t="shared" si="44"/>
        <v>25</v>
      </c>
      <c r="J189" s="6">
        <f t="shared" si="44"/>
        <v>0</v>
      </c>
      <c r="K189" s="6">
        <f t="shared" si="44"/>
        <v>250</v>
      </c>
      <c r="L189" s="6">
        <f t="shared" si="44"/>
        <v>1</v>
      </c>
      <c r="M189" s="6">
        <f t="shared" si="44"/>
        <v>0</v>
      </c>
      <c r="N189" s="6">
        <f t="shared" si="44"/>
        <v>0</v>
      </c>
      <c r="O189" s="6">
        <f t="shared" si="44"/>
        <v>0</v>
      </c>
      <c r="P189" s="6">
        <f t="shared" si="44"/>
        <v>0</v>
      </c>
      <c r="Q189" s="6">
        <f t="shared" si="44"/>
        <v>0</v>
      </c>
      <c r="R189" s="6">
        <f t="shared" si="44"/>
        <v>0</v>
      </c>
      <c r="S189" s="6">
        <f t="shared" si="44"/>
        <v>18</v>
      </c>
      <c r="T189" s="6">
        <f t="shared" si="44"/>
        <v>0</v>
      </c>
      <c r="U189" s="6">
        <f t="shared" si="44"/>
        <v>650</v>
      </c>
      <c r="V189" s="6">
        <f t="shared" si="44"/>
        <v>0</v>
      </c>
      <c r="W189" s="6">
        <f t="shared" si="44"/>
        <v>0</v>
      </c>
      <c r="X189" s="6">
        <f t="shared" si="44"/>
        <v>145625</v>
      </c>
      <c r="Y189" s="8">
        <f>SUM(C189:V189)</f>
        <v>3567</v>
      </c>
    </row>
    <row r="190" spans="1:25">
      <c r="A190" s="3">
        <v>43817</v>
      </c>
      <c r="B190" s="4" t="s">
        <v>22</v>
      </c>
      <c r="C190" s="4"/>
      <c r="D190" s="4"/>
      <c r="E190" s="4"/>
      <c r="F190" s="4"/>
      <c r="G190" s="4"/>
      <c r="H190" s="4"/>
      <c r="I190" s="4">
        <v>10</v>
      </c>
      <c r="J190" s="4"/>
      <c r="K190" s="4">
        <v>150</v>
      </c>
      <c r="L190" s="4"/>
      <c r="M190" s="4"/>
      <c r="N190" s="4">
        <v>234</v>
      </c>
      <c r="O190" s="4"/>
      <c r="P190" s="4"/>
      <c r="Q190" s="4"/>
      <c r="R190" s="4"/>
      <c r="S190" s="4"/>
      <c r="T190" s="4"/>
      <c r="U190" s="4"/>
      <c r="V190" s="4"/>
      <c r="W190" s="4"/>
      <c r="X190" s="7">
        <f t="shared" si="39"/>
        <v>13270</v>
      </c>
      <c r="Y190" s="8"/>
    </row>
    <row r="191" spans="1:25">
      <c r="A191" s="3">
        <v>43817</v>
      </c>
      <c r="B191" s="4" t="s">
        <v>24</v>
      </c>
      <c r="C191" s="4">
        <v>368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7">
        <f t="shared" si="39"/>
        <v>14720</v>
      </c>
      <c r="Y191" s="8"/>
    </row>
    <row r="192" spans="1:25">
      <c r="A192" s="3">
        <v>43817</v>
      </c>
      <c r="B192" s="4" t="s">
        <v>32</v>
      </c>
      <c r="C192" s="4">
        <v>350</v>
      </c>
      <c r="D192" s="4"/>
      <c r="E192" s="4"/>
      <c r="F192" s="4"/>
      <c r="G192" s="4"/>
      <c r="H192" s="4"/>
      <c r="I192" s="4">
        <v>15</v>
      </c>
      <c r="J192" s="4"/>
      <c r="K192" s="4"/>
      <c r="L192" s="4"/>
      <c r="M192" s="4">
        <v>500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7">
        <f t="shared" si="39"/>
        <v>29375</v>
      </c>
      <c r="Y192" s="8">
        <f>SUM(X190:X192)</f>
        <v>57365</v>
      </c>
    </row>
    <row r="193" spans="1:25">
      <c r="A193" s="3">
        <v>43817</v>
      </c>
      <c r="B193" s="4" t="s">
        <v>33</v>
      </c>
      <c r="C193" s="4">
        <v>400</v>
      </c>
      <c r="D193" s="4">
        <v>100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7">
        <f t="shared" si="39"/>
        <v>18500</v>
      </c>
      <c r="Y193" s="8"/>
    </row>
    <row r="194" spans="1:25">
      <c r="A194" s="3">
        <v>43817</v>
      </c>
      <c r="B194" s="4" t="s">
        <v>34</v>
      </c>
      <c r="C194" s="4">
        <v>400</v>
      </c>
      <c r="D194" s="4">
        <v>100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7">
        <f t="shared" si="39"/>
        <v>18500</v>
      </c>
      <c r="Y194" s="8">
        <f>SUM(X193:X194)</f>
        <v>37000</v>
      </c>
    </row>
    <row r="195" spans="1:25">
      <c r="A195" s="3">
        <v>43817</v>
      </c>
      <c r="B195" s="4" t="s">
        <v>35</v>
      </c>
      <c r="C195" s="4">
        <v>300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7">
        <f t="shared" si="39"/>
        <v>12000</v>
      </c>
      <c r="Y195" s="8"/>
    </row>
    <row r="196" spans="1:25">
      <c r="A196" s="3">
        <v>43817</v>
      </c>
      <c r="B196" s="4" t="s">
        <v>36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>
        <v>16</v>
      </c>
      <c r="T196" s="4"/>
      <c r="U196" s="4"/>
      <c r="V196" s="4"/>
      <c r="W196" s="4"/>
      <c r="X196" s="7">
        <f t="shared" si="39"/>
        <v>15200</v>
      </c>
      <c r="Y196" s="8"/>
    </row>
    <row r="197" spans="1:25">
      <c r="A197" s="3">
        <v>43817</v>
      </c>
      <c r="B197" s="4" t="s">
        <v>37</v>
      </c>
      <c r="C197" s="4">
        <v>100</v>
      </c>
      <c r="D197" s="4"/>
      <c r="E197" s="4"/>
      <c r="F197" s="4">
        <v>300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7">
        <f t="shared" si="39"/>
        <v>16000</v>
      </c>
      <c r="Y197" s="8"/>
    </row>
    <row r="198" spans="1:25">
      <c r="A198" s="3">
        <v>43817</v>
      </c>
      <c r="B198" s="4" t="s">
        <v>38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>
        <v>428</v>
      </c>
      <c r="V198" s="4"/>
      <c r="W198" s="4"/>
      <c r="X198" s="7">
        <f t="shared" si="39"/>
        <v>10700</v>
      </c>
      <c r="Y198" s="8"/>
    </row>
    <row r="199" spans="1:25">
      <c r="A199" s="3">
        <v>43817</v>
      </c>
      <c r="B199" s="4" t="s">
        <v>39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7">
        <f t="shared" si="39"/>
        <v>0</v>
      </c>
      <c r="Y199" s="8">
        <f>SUM(X195:X199)</f>
        <v>53900</v>
      </c>
    </row>
    <row r="200" spans="1:25">
      <c r="A200" s="71" t="s">
        <v>1</v>
      </c>
      <c r="B200" s="71"/>
      <c r="C200" s="6">
        <f t="shared" ref="C200:X200" si="45">SUM(C190:C199)</f>
        <v>1918</v>
      </c>
      <c r="D200" s="6">
        <f t="shared" si="45"/>
        <v>200</v>
      </c>
      <c r="E200" s="6">
        <f t="shared" si="45"/>
        <v>0</v>
      </c>
      <c r="F200" s="6">
        <f t="shared" si="45"/>
        <v>300</v>
      </c>
      <c r="G200" s="6">
        <f t="shared" si="45"/>
        <v>0</v>
      </c>
      <c r="H200" s="6">
        <f t="shared" si="45"/>
        <v>0</v>
      </c>
      <c r="I200" s="6">
        <f t="shared" si="45"/>
        <v>25</v>
      </c>
      <c r="J200" s="6">
        <f t="shared" si="45"/>
        <v>0</v>
      </c>
      <c r="K200" s="6">
        <f t="shared" si="45"/>
        <v>150</v>
      </c>
      <c r="L200" s="6">
        <f t="shared" si="45"/>
        <v>0</v>
      </c>
      <c r="M200" s="6">
        <f t="shared" si="45"/>
        <v>500</v>
      </c>
      <c r="N200" s="6">
        <f t="shared" si="45"/>
        <v>234</v>
      </c>
      <c r="O200" s="6">
        <f t="shared" si="45"/>
        <v>0</v>
      </c>
      <c r="P200" s="6">
        <f t="shared" si="45"/>
        <v>0</v>
      </c>
      <c r="Q200" s="6">
        <f t="shared" si="45"/>
        <v>0</v>
      </c>
      <c r="R200" s="6">
        <f t="shared" si="45"/>
        <v>0</v>
      </c>
      <c r="S200" s="6">
        <f t="shared" si="45"/>
        <v>16</v>
      </c>
      <c r="T200" s="6">
        <f t="shared" si="45"/>
        <v>0</v>
      </c>
      <c r="U200" s="6">
        <f t="shared" si="45"/>
        <v>428</v>
      </c>
      <c r="V200" s="6">
        <f t="shared" si="45"/>
        <v>0</v>
      </c>
      <c r="W200" s="6">
        <f t="shared" si="45"/>
        <v>0</v>
      </c>
      <c r="X200" s="6">
        <f t="shared" si="45"/>
        <v>148265</v>
      </c>
      <c r="Y200" s="8">
        <f>SUM(C200:V200)</f>
        <v>3771</v>
      </c>
    </row>
    <row r="201" spans="1:25">
      <c r="A201" s="3">
        <v>43818</v>
      </c>
      <c r="B201" s="4" t="s">
        <v>22</v>
      </c>
      <c r="C201" s="4"/>
      <c r="D201" s="4"/>
      <c r="E201" s="4"/>
      <c r="F201" s="4"/>
      <c r="G201" s="4"/>
      <c r="H201" s="4"/>
      <c r="I201" s="4">
        <v>10</v>
      </c>
      <c r="J201" s="4"/>
      <c r="K201" s="4"/>
      <c r="L201" s="4"/>
      <c r="M201" s="4">
        <v>434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7">
        <f t="shared" si="39"/>
        <v>13270</v>
      </c>
      <c r="Y201" s="8"/>
    </row>
    <row r="202" spans="1:25">
      <c r="A202" s="3">
        <v>43818</v>
      </c>
      <c r="B202" s="4" t="s">
        <v>24</v>
      </c>
      <c r="C202" s="4">
        <v>400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7">
        <f t="shared" si="39"/>
        <v>16000</v>
      </c>
      <c r="Y202" s="8"/>
    </row>
    <row r="203" spans="1:25">
      <c r="A203" s="3">
        <v>43818</v>
      </c>
      <c r="B203" s="4" t="s">
        <v>32</v>
      </c>
      <c r="C203" s="4">
        <v>700</v>
      </c>
      <c r="D203" s="4"/>
      <c r="E203" s="4"/>
      <c r="F203" s="4"/>
      <c r="G203" s="4"/>
      <c r="H203" s="4"/>
      <c r="I203" s="4">
        <v>15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7">
        <f t="shared" si="39"/>
        <v>28375</v>
      </c>
      <c r="Y203" s="8">
        <f>SUM(X201:X203)</f>
        <v>57645</v>
      </c>
    </row>
    <row r="204" spans="1:25">
      <c r="A204" s="3">
        <v>43818</v>
      </c>
      <c r="B204" s="4" t="s">
        <v>33</v>
      </c>
      <c r="C204" s="4">
        <v>500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7">
        <f t="shared" si="39"/>
        <v>20000</v>
      </c>
      <c r="Y204" s="8"/>
    </row>
    <row r="205" spans="1:25">
      <c r="A205" s="3">
        <v>43818</v>
      </c>
      <c r="B205" s="4" t="s">
        <v>34</v>
      </c>
      <c r="C205" s="4">
        <v>450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7">
        <f t="shared" si="39"/>
        <v>18000</v>
      </c>
      <c r="Y205" s="8">
        <f>SUM(X204:X205)</f>
        <v>38000</v>
      </c>
    </row>
    <row r="206" spans="1:25">
      <c r="A206" s="3">
        <v>43818</v>
      </c>
      <c r="B206" s="4" t="s">
        <v>35</v>
      </c>
      <c r="C206" s="4">
        <v>285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7">
        <f t="shared" ref="X206:X269" si="46">(C206*40)+(D206*25)+(E206*20)+(F206*40)+(G206*50)+(H206*50)+(I206*25)+(J206*30)+(K206*40)+(L206*30)+(M206*30)+(N206*30)+(O206*30)+(P206*25+(Q206*1000)+(R206*1000)+(S206*950)+(T206*40)+(U206*25)+(V206*50)+(W206*50))</f>
        <v>11400</v>
      </c>
      <c r="Y206" s="8"/>
    </row>
    <row r="207" spans="1:25">
      <c r="A207" s="3">
        <v>43818</v>
      </c>
      <c r="B207" s="4" t="s">
        <v>36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>
        <v>3</v>
      </c>
      <c r="T207" s="4"/>
      <c r="U207" s="4"/>
      <c r="V207" s="4"/>
      <c r="W207" s="4"/>
      <c r="X207" s="7">
        <f t="shared" si="46"/>
        <v>2850</v>
      </c>
      <c r="Y207" s="8"/>
    </row>
    <row r="208" spans="1:25">
      <c r="A208" s="3">
        <v>43818</v>
      </c>
      <c r="B208" s="4" t="s">
        <v>37</v>
      </c>
      <c r="C208" s="4">
        <v>200</v>
      </c>
      <c r="D208" s="4"/>
      <c r="E208" s="4"/>
      <c r="F208" s="4">
        <v>119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7">
        <f t="shared" si="46"/>
        <v>12760</v>
      </c>
      <c r="Y208" s="8"/>
    </row>
    <row r="209" spans="1:25">
      <c r="A209" s="3">
        <v>43818</v>
      </c>
      <c r="B209" s="4" t="s">
        <v>38</v>
      </c>
      <c r="C209" s="4"/>
      <c r="D209" s="4"/>
      <c r="E209" s="4"/>
      <c r="F209" s="4">
        <v>300</v>
      </c>
      <c r="G209" s="4">
        <v>80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7">
        <f t="shared" si="46"/>
        <v>16000</v>
      </c>
      <c r="Y209" s="8"/>
    </row>
    <row r="210" spans="1:25">
      <c r="A210" s="3">
        <v>43818</v>
      </c>
      <c r="B210" s="4" t="s">
        <v>39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7">
        <f t="shared" si="46"/>
        <v>0</v>
      </c>
      <c r="Y210" s="8">
        <f>SUM(X206:X210)</f>
        <v>43010</v>
      </c>
    </row>
    <row r="211" spans="1:25">
      <c r="A211" s="71" t="s">
        <v>1</v>
      </c>
      <c r="B211" s="71"/>
      <c r="C211" s="6">
        <f t="shared" ref="C211:X211" si="47">SUM(C201:C210)</f>
        <v>2535</v>
      </c>
      <c r="D211" s="6">
        <f t="shared" si="47"/>
        <v>0</v>
      </c>
      <c r="E211" s="6">
        <f t="shared" si="47"/>
        <v>0</v>
      </c>
      <c r="F211" s="6">
        <f t="shared" si="47"/>
        <v>419</v>
      </c>
      <c r="G211" s="6">
        <f t="shared" si="47"/>
        <v>80</v>
      </c>
      <c r="H211" s="6">
        <f t="shared" si="47"/>
        <v>0</v>
      </c>
      <c r="I211" s="6">
        <f t="shared" si="47"/>
        <v>25</v>
      </c>
      <c r="J211" s="6">
        <f t="shared" si="47"/>
        <v>0</v>
      </c>
      <c r="K211" s="6">
        <f t="shared" si="47"/>
        <v>0</v>
      </c>
      <c r="L211" s="6">
        <f t="shared" si="47"/>
        <v>0</v>
      </c>
      <c r="M211" s="6">
        <f t="shared" si="47"/>
        <v>434</v>
      </c>
      <c r="N211" s="6">
        <f t="shared" si="47"/>
        <v>0</v>
      </c>
      <c r="O211" s="6">
        <f t="shared" si="47"/>
        <v>0</v>
      </c>
      <c r="P211" s="6">
        <f t="shared" si="47"/>
        <v>0</v>
      </c>
      <c r="Q211" s="6">
        <f t="shared" si="47"/>
        <v>0</v>
      </c>
      <c r="R211" s="6">
        <f t="shared" si="47"/>
        <v>0</v>
      </c>
      <c r="S211" s="6">
        <f t="shared" si="47"/>
        <v>3</v>
      </c>
      <c r="T211" s="6">
        <f t="shared" si="47"/>
        <v>0</v>
      </c>
      <c r="U211" s="6">
        <f t="shared" si="47"/>
        <v>0</v>
      </c>
      <c r="V211" s="6">
        <f t="shared" si="47"/>
        <v>0</v>
      </c>
      <c r="W211" s="6">
        <f t="shared" si="47"/>
        <v>0</v>
      </c>
      <c r="X211" s="6">
        <f t="shared" si="47"/>
        <v>138655</v>
      </c>
      <c r="Y211" s="8">
        <f>SUM(C211:V211)</f>
        <v>3496</v>
      </c>
    </row>
    <row r="212" spans="1:25">
      <c r="A212" s="3">
        <v>43819</v>
      </c>
      <c r="B212" s="4" t="s">
        <v>22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>
        <v>450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7">
        <f t="shared" si="46"/>
        <v>13500</v>
      </c>
      <c r="Y212" s="8"/>
    </row>
    <row r="213" spans="1:25">
      <c r="A213" s="3">
        <v>43819</v>
      </c>
      <c r="B213" s="4" t="s">
        <v>24</v>
      </c>
      <c r="C213" s="4">
        <v>350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7">
        <f t="shared" si="46"/>
        <v>14000</v>
      </c>
      <c r="Y213" s="8"/>
    </row>
    <row r="214" spans="1:25">
      <c r="A214" s="3">
        <v>43819</v>
      </c>
      <c r="B214" s="4" t="s">
        <v>32</v>
      </c>
      <c r="C214" s="4">
        <v>605</v>
      </c>
      <c r="D214" s="4"/>
      <c r="E214" s="4"/>
      <c r="F214" s="4"/>
      <c r="G214" s="4"/>
      <c r="H214" s="4"/>
      <c r="I214" s="4">
        <v>9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7">
        <f t="shared" si="46"/>
        <v>24425</v>
      </c>
      <c r="Y214" s="8">
        <f>SUM(X212:X214)</f>
        <v>51925</v>
      </c>
    </row>
    <row r="215" spans="1:25">
      <c r="A215" s="3">
        <v>43819</v>
      </c>
      <c r="B215" s="4" t="s">
        <v>33</v>
      </c>
      <c r="C215" s="4">
        <v>500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7">
        <f t="shared" si="46"/>
        <v>20000</v>
      </c>
      <c r="Y215" s="8"/>
    </row>
    <row r="216" spans="1:25">
      <c r="A216" s="3">
        <v>43819</v>
      </c>
      <c r="B216" s="4" t="s">
        <v>34</v>
      </c>
      <c r="C216" s="4">
        <v>500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7">
        <f t="shared" si="46"/>
        <v>20000</v>
      </c>
      <c r="Y216" s="8">
        <f>SUM(X215:X216)</f>
        <v>40000</v>
      </c>
    </row>
    <row r="217" spans="1:25">
      <c r="A217" s="3">
        <v>43819</v>
      </c>
      <c r="B217" s="4" t="s">
        <v>35</v>
      </c>
      <c r="C217" s="4">
        <v>100</v>
      </c>
      <c r="D217" s="4"/>
      <c r="E217" s="4"/>
      <c r="F217" s="4">
        <v>328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7">
        <f t="shared" si="46"/>
        <v>17120</v>
      </c>
      <c r="Y217" s="8"/>
    </row>
    <row r="218" spans="1:25">
      <c r="A218" s="3">
        <v>43819</v>
      </c>
      <c r="B218" s="4" t="s">
        <v>36</v>
      </c>
      <c r="C218" s="4"/>
      <c r="D218" s="4"/>
      <c r="E218" s="4"/>
      <c r="F218" s="4">
        <v>100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7">
        <f t="shared" si="46"/>
        <v>4000</v>
      </c>
      <c r="Y218" s="8"/>
    </row>
    <row r="219" spans="1:25">
      <c r="A219" s="3">
        <v>43819</v>
      </c>
      <c r="B219" s="4" t="s">
        <v>37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>
        <v>500</v>
      </c>
      <c r="V219" s="4"/>
      <c r="W219" s="4"/>
      <c r="X219" s="7">
        <f t="shared" si="46"/>
        <v>12500</v>
      </c>
      <c r="Y219" s="8"/>
    </row>
    <row r="220" spans="1:25">
      <c r="A220" s="3">
        <v>43819</v>
      </c>
      <c r="B220" s="4" t="s">
        <v>38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>
        <v>422</v>
      </c>
      <c r="V220" s="4"/>
      <c r="W220" s="4"/>
      <c r="X220" s="7">
        <f t="shared" si="46"/>
        <v>10550</v>
      </c>
      <c r="Y220" s="8"/>
    </row>
    <row r="221" spans="1:25">
      <c r="A221" s="3">
        <v>43819</v>
      </c>
      <c r="B221" s="4" t="s">
        <v>39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7">
        <f t="shared" si="46"/>
        <v>0</v>
      </c>
      <c r="Y221" s="8">
        <f>SUM(X217:X221)</f>
        <v>44170</v>
      </c>
    </row>
    <row r="222" spans="1:25">
      <c r="A222" s="71" t="s">
        <v>1</v>
      </c>
      <c r="B222" s="71"/>
      <c r="C222" s="6">
        <f t="shared" ref="C222:X222" si="48">SUM(C212:C221)</f>
        <v>2055</v>
      </c>
      <c r="D222" s="6">
        <f t="shared" si="48"/>
        <v>0</v>
      </c>
      <c r="E222" s="6">
        <f t="shared" si="48"/>
        <v>0</v>
      </c>
      <c r="F222" s="6">
        <f t="shared" si="48"/>
        <v>428</v>
      </c>
      <c r="G222" s="6">
        <f t="shared" si="48"/>
        <v>0</v>
      </c>
      <c r="H222" s="6">
        <f t="shared" si="48"/>
        <v>0</v>
      </c>
      <c r="I222" s="6">
        <f t="shared" si="48"/>
        <v>9</v>
      </c>
      <c r="J222" s="6">
        <f t="shared" si="48"/>
        <v>0</v>
      </c>
      <c r="K222" s="6">
        <f t="shared" si="48"/>
        <v>0</v>
      </c>
      <c r="L222" s="6">
        <f t="shared" si="48"/>
        <v>0</v>
      </c>
      <c r="M222" s="6">
        <f t="shared" si="48"/>
        <v>450</v>
      </c>
      <c r="N222" s="6">
        <f t="shared" si="48"/>
        <v>0</v>
      </c>
      <c r="O222" s="6">
        <f t="shared" si="48"/>
        <v>0</v>
      </c>
      <c r="P222" s="6">
        <f t="shared" si="48"/>
        <v>0</v>
      </c>
      <c r="Q222" s="6">
        <f t="shared" si="48"/>
        <v>0</v>
      </c>
      <c r="R222" s="6">
        <f t="shared" si="48"/>
        <v>0</v>
      </c>
      <c r="S222" s="6">
        <f t="shared" si="48"/>
        <v>0</v>
      </c>
      <c r="T222" s="6">
        <f t="shared" si="48"/>
        <v>0</v>
      </c>
      <c r="U222" s="6">
        <f t="shared" si="48"/>
        <v>922</v>
      </c>
      <c r="V222" s="6">
        <f t="shared" si="48"/>
        <v>0</v>
      </c>
      <c r="W222" s="6">
        <f t="shared" si="48"/>
        <v>0</v>
      </c>
      <c r="X222" s="6">
        <f t="shared" si="48"/>
        <v>136095</v>
      </c>
      <c r="Y222" s="8">
        <f>SUM(C222:V222)</f>
        <v>3864</v>
      </c>
    </row>
    <row r="223" spans="1:25">
      <c r="A223" s="3">
        <v>43820</v>
      </c>
      <c r="B223" s="4" t="s">
        <v>22</v>
      </c>
      <c r="C223" s="4"/>
      <c r="D223" s="4"/>
      <c r="E223" s="4"/>
      <c r="F223" s="4"/>
      <c r="G223" s="4"/>
      <c r="H223" s="4"/>
      <c r="I223" s="4">
        <v>2</v>
      </c>
      <c r="J223" s="4"/>
      <c r="K223" s="4">
        <v>200</v>
      </c>
      <c r="L223" s="4"/>
      <c r="M223" s="4">
        <v>84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7">
        <f t="shared" si="46"/>
        <v>10570</v>
      </c>
      <c r="Y223" s="8"/>
    </row>
    <row r="224" spans="1:25">
      <c r="A224" s="3">
        <v>43820</v>
      </c>
      <c r="B224" s="4" t="s">
        <v>24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>
        <v>15</v>
      </c>
      <c r="R224" s="4"/>
      <c r="S224" s="4"/>
      <c r="T224" s="4"/>
      <c r="U224" s="4"/>
      <c r="V224" s="4"/>
      <c r="W224" s="4"/>
      <c r="X224" s="7">
        <f t="shared" si="46"/>
        <v>15000</v>
      </c>
      <c r="Y224" s="8"/>
    </row>
    <row r="225" spans="1:27">
      <c r="A225" s="3">
        <v>43820</v>
      </c>
      <c r="B225" s="4" t="s">
        <v>32</v>
      </c>
      <c r="C225" s="4">
        <v>410</v>
      </c>
      <c r="D225" s="4"/>
      <c r="E225" s="4"/>
      <c r="F225" s="4"/>
      <c r="G225" s="4"/>
      <c r="H225" s="4"/>
      <c r="I225" s="4">
        <v>2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7">
        <f t="shared" si="46"/>
        <v>16450</v>
      </c>
      <c r="Y225" s="8">
        <f>SUM(X223:X225)</f>
        <v>42020</v>
      </c>
    </row>
    <row r="226" spans="1:27">
      <c r="A226" s="3">
        <v>43820</v>
      </c>
      <c r="B226" s="4" t="s">
        <v>33</v>
      </c>
      <c r="C226" s="4">
        <v>350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7">
        <f t="shared" si="46"/>
        <v>14000</v>
      </c>
      <c r="Y226" s="8"/>
    </row>
    <row r="227" spans="1:27">
      <c r="A227" s="3">
        <v>43820</v>
      </c>
      <c r="B227" s="4" t="s">
        <v>34</v>
      </c>
      <c r="C227" s="4">
        <v>350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7">
        <f t="shared" si="46"/>
        <v>14000</v>
      </c>
      <c r="Y227" s="8">
        <f>SUM(X226:X227)</f>
        <v>28000</v>
      </c>
    </row>
    <row r="228" spans="1:27">
      <c r="A228" s="3">
        <v>43820</v>
      </c>
      <c r="B228" s="4" t="s">
        <v>35</v>
      </c>
      <c r="C228" s="4">
        <v>200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7">
        <f t="shared" si="46"/>
        <v>8000</v>
      </c>
      <c r="Y228" s="8"/>
    </row>
    <row r="229" spans="1:27">
      <c r="A229" s="3">
        <v>43820</v>
      </c>
      <c r="B229" s="4" t="s">
        <v>36</v>
      </c>
      <c r="C229" s="4"/>
      <c r="D229" s="4"/>
      <c r="E229" s="4"/>
      <c r="F229" s="4">
        <v>263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7">
        <f t="shared" si="46"/>
        <v>10520</v>
      </c>
      <c r="Y229" s="8"/>
    </row>
    <row r="230" spans="1:27">
      <c r="A230" s="3">
        <v>43820</v>
      </c>
      <c r="B230" s="4" t="s">
        <v>37</v>
      </c>
      <c r="C230" s="4"/>
      <c r="D230" s="4"/>
      <c r="E230" s="4"/>
      <c r="F230" s="4">
        <v>350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7">
        <f t="shared" si="46"/>
        <v>14000</v>
      </c>
      <c r="Y230" s="8"/>
    </row>
    <row r="231" spans="1:27">
      <c r="A231" s="3">
        <v>43820</v>
      </c>
      <c r="B231" s="4" t="s">
        <v>38</v>
      </c>
      <c r="C231" s="4"/>
      <c r="D231" s="4"/>
      <c r="E231" s="4"/>
      <c r="F231" s="4">
        <v>200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7">
        <f t="shared" si="46"/>
        <v>8000</v>
      </c>
      <c r="Y231" s="8"/>
    </row>
    <row r="232" spans="1:27">
      <c r="A232" s="3">
        <v>43820</v>
      </c>
      <c r="B232" s="4" t="s">
        <v>39</v>
      </c>
      <c r="C232" s="4"/>
      <c r="D232" s="4"/>
      <c r="E232" s="4"/>
      <c r="F232" s="4">
        <v>150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7">
        <f t="shared" si="46"/>
        <v>6000</v>
      </c>
      <c r="Y232" s="8">
        <f>SUM(X228:X232)</f>
        <v>46520</v>
      </c>
    </row>
    <row r="233" spans="1:27">
      <c r="A233" s="71" t="s">
        <v>1</v>
      </c>
      <c r="B233" s="71"/>
      <c r="C233" s="6">
        <f t="shared" ref="C233:X233" si="49">SUM(C223:C232)</f>
        <v>1310</v>
      </c>
      <c r="D233" s="6">
        <f t="shared" si="49"/>
        <v>0</v>
      </c>
      <c r="E233" s="6">
        <f t="shared" si="49"/>
        <v>0</v>
      </c>
      <c r="F233" s="6">
        <f t="shared" si="49"/>
        <v>963</v>
      </c>
      <c r="G233" s="6">
        <f t="shared" si="49"/>
        <v>0</v>
      </c>
      <c r="H233" s="6">
        <f t="shared" si="49"/>
        <v>0</v>
      </c>
      <c r="I233" s="6">
        <f t="shared" si="49"/>
        <v>4</v>
      </c>
      <c r="J233" s="6">
        <f t="shared" si="49"/>
        <v>0</v>
      </c>
      <c r="K233" s="6">
        <f t="shared" si="49"/>
        <v>200</v>
      </c>
      <c r="L233" s="6">
        <f t="shared" si="49"/>
        <v>0</v>
      </c>
      <c r="M233" s="6">
        <f t="shared" si="49"/>
        <v>84</v>
      </c>
      <c r="N233" s="6">
        <f t="shared" si="49"/>
        <v>0</v>
      </c>
      <c r="O233" s="6">
        <f t="shared" si="49"/>
        <v>0</v>
      </c>
      <c r="P233" s="6">
        <f t="shared" si="49"/>
        <v>0</v>
      </c>
      <c r="Q233" s="6">
        <f t="shared" si="49"/>
        <v>15</v>
      </c>
      <c r="R233" s="6">
        <f t="shared" si="49"/>
        <v>0</v>
      </c>
      <c r="S233" s="6">
        <f t="shared" si="49"/>
        <v>0</v>
      </c>
      <c r="T233" s="6">
        <f t="shared" si="49"/>
        <v>0</v>
      </c>
      <c r="U233" s="6">
        <f t="shared" si="49"/>
        <v>0</v>
      </c>
      <c r="V233" s="6">
        <f t="shared" si="49"/>
        <v>0</v>
      </c>
      <c r="W233" s="6">
        <f t="shared" si="49"/>
        <v>0</v>
      </c>
      <c r="X233" s="6">
        <f t="shared" si="49"/>
        <v>116540</v>
      </c>
      <c r="Y233" s="8">
        <f>SUM(C233:V233)</f>
        <v>2576</v>
      </c>
      <c r="AA233">
        <f>84*30</f>
        <v>2520</v>
      </c>
    </row>
    <row r="234" spans="1:27">
      <c r="A234" s="3">
        <v>43821</v>
      </c>
      <c r="B234" s="4" t="s">
        <v>22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7">
        <f t="shared" si="46"/>
        <v>0</v>
      </c>
      <c r="Y234" s="8"/>
    </row>
    <row r="235" spans="1:27">
      <c r="A235" s="3">
        <v>43821</v>
      </c>
      <c r="B235" s="4" t="s">
        <v>24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7">
        <f t="shared" si="46"/>
        <v>0</v>
      </c>
      <c r="Y235" s="8"/>
    </row>
    <row r="236" spans="1:27">
      <c r="A236" s="3">
        <v>43821</v>
      </c>
      <c r="B236" s="4" t="s">
        <v>32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7">
        <f t="shared" si="46"/>
        <v>0</v>
      </c>
      <c r="Y236" s="8">
        <f>SUM(X234:X236)</f>
        <v>0</v>
      </c>
    </row>
    <row r="237" spans="1:27">
      <c r="A237" s="3">
        <v>43821</v>
      </c>
      <c r="B237" s="4" t="s">
        <v>33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7">
        <f t="shared" si="46"/>
        <v>0</v>
      </c>
      <c r="Y237" s="8"/>
    </row>
    <row r="238" spans="1:27">
      <c r="A238" s="3">
        <v>43821</v>
      </c>
      <c r="B238" s="4" t="s">
        <v>34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7">
        <f t="shared" si="46"/>
        <v>0</v>
      </c>
      <c r="Y238" s="8">
        <f>SUM(X237:X238)</f>
        <v>0</v>
      </c>
    </row>
    <row r="239" spans="1:27">
      <c r="A239" s="3">
        <v>43821</v>
      </c>
      <c r="B239" s="4" t="s">
        <v>35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7">
        <f t="shared" si="46"/>
        <v>0</v>
      </c>
      <c r="Y239" s="8"/>
    </row>
    <row r="240" spans="1:27">
      <c r="A240" s="3">
        <v>43821</v>
      </c>
      <c r="B240" s="4" t="s">
        <v>36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7">
        <f t="shared" si="46"/>
        <v>0</v>
      </c>
      <c r="Y240" s="8"/>
    </row>
    <row r="241" spans="1:25">
      <c r="A241" s="3">
        <v>43821</v>
      </c>
      <c r="B241" s="4" t="s">
        <v>37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7">
        <f t="shared" si="46"/>
        <v>0</v>
      </c>
      <c r="Y241" s="8"/>
    </row>
    <row r="242" spans="1:25">
      <c r="A242" s="3">
        <v>43821</v>
      </c>
      <c r="B242" s="4" t="s">
        <v>38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7">
        <f t="shared" si="46"/>
        <v>0</v>
      </c>
      <c r="Y242" s="8"/>
    </row>
    <row r="243" spans="1:25">
      <c r="A243" s="3">
        <v>43821</v>
      </c>
      <c r="B243" s="4" t="s">
        <v>39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7">
        <f t="shared" si="46"/>
        <v>0</v>
      </c>
      <c r="Y243" s="8">
        <f>SUM(X239:X243)</f>
        <v>0</v>
      </c>
    </row>
    <row r="244" spans="1:25">
      <c r="A244" s="71" t="s">
        <v>1</v>
      </c>
      <c r="B244" s="71"/>
      <c r="C244" s="6">
        <f t="shared" ref="C244:X244" si="50">SUM(C234:C243)</f>
        <v>0</v>
      </c>
      <c r="D244" s="6">
        <f t="shared" si="50"/>
        <v>0</v>
      </c>
      <c r="E244" s="6">
        <f t="shared" si="50"/>
        <v>0</v>
      </c>
      <c r="F244" s="6">
        <f t="shared" si="50"/>
        <v>0</v>
      </c>
      <c r="G244" s="6">
        <f t="shared" si="50"/>
        <v>0</v>
      </c>
      <c r="H244" s="6">
        <f t="shared" si="50"/>
        <v>0</v>
      </c>
      <c r="I244" s="6">
        <f t="shared" si="50"/>
        <v>0</v>
      </c>
      <c r="J244" s="6">
        <f t="shared" si="50"/>
        <v>0</v>
      </c>
      <c r="K244" s="6">
        <f t="shared" si="50"/>
        <v>0</v>
      </c>
      <c r="L244" s="6">
        <f t="shared" si="50"/>
        <v>0</v>
      </c>
      <c r="M244" s="6">
        <f t="shared" si="50"/>
        <v>0</v>
      </c>
      <c r="N244" s="6">
        <f t="shared" si="50"/>
        <v>0</v>
      </c>
      <c r="O244" s="6">
        <f t="shared" si="50"/>
        <v>0</v>
      </c>
      <c r="P244" s="6">
        <f t="shared" si="50"/>
        <v>0</v>
      </c>
      <c r="Q244" s="6">
        <f t="shared" si="50"/>
        <v>0</v>
      </c>
      <c r="R244" s="6">
        <f t="shared" si="50"/>
        <v>0</v>
      </c>
      <c r="S244" s="6">
        <f t="shared" si="50"/>
        <v>0</v>
      </c>
      <c r="T244" s="6">
        <f t="shared" si="50"/>
        <v>0</v>
      </c>
      <c r="U244" s="6">
        <f t="shared" si="50"/>
        <v>0</v>
      </c>
      <c r="V244" s="6">
        <f t="shared" si="50"/>
        <v>0</v>
      </c>
      <c r="W244" s="6">
        <f t="shared" si="50"/>
        <v>0</v>
      </c>
      <c r="X244" s="6">
        <f t="shared" si="50"/>
        <v>0</v>
      </c>
      <c r="Y244" s="8"/>
    </row>
    <row r="245" spans="1:25">
      <c r="A245" s="3">
        <v>43822</v>
      </c>
      <c r="B245" s="4" t="s">
        <v>22</v>
      </c>
      <c r="C245" s="4"/>
      <c r="D245" s="4"/>
      <c r="E245" s="4"/>
      <c r="F245" s="4"/>
      <c r="G245" s="4"/>
      <c r="H245" s="4"/>
      <c r="I245" s="4">
        <v>10</v>
      </c>
      <c r="J245" s="4"/>
      <c r="K245" s="4"/>
      <c r="L245" s="4"/>
      <c r="M245" s="4">
        <v>450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7">
        <f t="shared" si="46"/>
        <v>13750</v>
      </c>
      <c r="Y245" s="8"/>
    </row>
    <row r="246" spans="1:25">
      <c r="A246" s="3">
        <v>43822</v>
      </c>
      <c r="B246" s="4" t="s">
        <v>24</v>
      </c>
      <c r="C246" s="4"/>
      <c r="D246" s="4"/>
      <c r="E246" s="4"/>
      <c r="F246" s="4"/>
      <c r="G246" s="4"/>
      <c r="H246" s="4"/>
      <c r="I246" s="4">
        <v>271</v>
      </c>
      <c r="J246" s="4"/>
      <c r="K246" s="4"/>
      <c r="L246" s="4"/>
      <c r="M246" s="4"/>
      <c r="N246" s="4"/>
      <c r="O246" s="4"/>
      <c r="P246" s="4">
        <v>200</v>
      </c>
      <c r="Q246" s="4"/>
      <c r="R246" s="4"/>
      <c r="S246" s="4"/>
      <c r="T246" s="4"/>
      <c r="U246" s="4"/>
      <c r="V246" s="4"/>
      <c r="W246" s="4"/>
      <c r="X246" s="7">
        <f t="shared" si="46"/>
        <v>11775</v>
      </c>
      <c r="Y246" s="8"/>
    </row>
    <row r="247" spans="1:25">
      <c r="A247" s="3">
        <v>43822</v>
      </c>
      <c r="B247" s="4" t="s">
        <v>32</v>
      </c>
      <c r="C247" s="4">
        <v>382</v>
      </c>
      <c r="D247" s="4"/>
      <c r="E247" s="4"/>
      <c r="F247" s="4"/>
      <c r="G247" s="4"/>
      <c r="H247" s="4"/>
      <c r="I247" s="4">
        <v>15</v>
      </c>
      <c r="J247" s="4"/>
      <c r="K247" s="4"/>
      <c r="L247" s="4"/>
      <c r="M247" s="4"/>
      <c r="N247" s="4"/>
      <c r="O247" s="4"/>
      <c r="P247" s="4"/>
      <c r="Q247" s="4"/>
      <c r="R247" s="4">
        <v>8</v>
      </c>
      <c r="S247" s="4"/>
      <c r="T247" s="4"/>
      <c r="U247" s="4"/>
      <c r="V247" s="4"/>
      <c r="W247" s="4"/>
      <c r="X247" s="7">
        <f t="shared" si="46"/>
        <v>23655</v>
      </c>
      <c r="Y247" s="8">
        <f>SUM(X245:X247)</f>
        <v>49180</v>
      </c>
    </row>
    <row r="248" spans="1:25">
      <c r="A248" s="3">
        <v>43822</v>
      </c>
      <c r="B248" s="4" t="s">
        <v>33</v>
      </c>
      <c r="C248" s="4">
        <v>500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7">
        <f t="shared" si="46"/>
        <v>20000</v>
      </c>
      <c r="Y248" s="8"/>
    </row>
    <row r="249" spans="1:25">
      <c r="A249" s="3">
        <v>43822</v>
      </c>
      <c r="B249" s="4" t="s">
        <v>34</v>
      </c>
      <c r="C249" s="4">
        <v>450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7">
        <f t="shared" si="46"/>
        <v>18000</v>
      </c>
      <c r="Y249" s="8">
        <f>SUM(X248:X249)</f>
        <v>38000</v>
      </c>
    </row>
    <row r="250" spans="1:25">
      <c r="A250" s="3">
        <v>43822</v>
      </c>
      <c r="B250" s="4" t="s">
        <v>35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300</v>
      </c>
      <c r="X250" s="7">
        <f t="shared" si="46"/>
        <v>15000</v>
      </c>
      <c r="Y250" s="8"/>
    </row>
    <row r="251" spans="1:25">
      <c r="A251" s="3">
        <v>43822</v>
      </c>
      <c r="B251" s="4" t="s">
        <v>36</v>
      </c>
      <c r="C251" s="4">
        <v>250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7">
        <f t="shared" si="46"/>
        <v>10000</v>
      </c>
      <c r="Y251" s="8"/>
    </row>
    <row r="252" spans="1:25">
      <c r="A252" s="3">
        <v>43822</v>
      </c>
      <c r="B252" s="4" t="s">
        <v>37</v>
      </c>
      <c r="C252" s="4">
        <v>300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7">
        <f t="shared" si="46"/>
        <v>12000</v>
      </c>
      <c r="Y252" s="8"/>
    </row>
    <row r="253" spans="1:25">
      <c r="A253" s="3">
        <v>43822</v>
      </c>
      <c r="B253" s="4" t="s">
        <v>38</v>
      </c>
      <c r="C253" s="4">
        <v>300</v>
      </c>
      <c r="D253" s="4"/>
      <c r="E253" s="4"/>
      <c r="F253" s="4"/>
      <c r="G253" s="4">
        <v>80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7">
        <f t="shared" si="46"/>
        <v>16000</v>
      </c>
      <c r="Y253" s="8"/>
    </row>
    <row r="254" spans="1:25">
      <c r="A254" s="3">
        <v>43822</v>
      </c>
      <c r="B254" s="4" t="s">
        <v>39</v>
      </c>
      <c r="C254" s="4"/>
      <c r="D254" s="4"/>
      <c r="E254" s="4"/>
      <c r="F254" s="4">
        <v>293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7">
        <f t="shared" si="46"/>
        <v>11720</v>
      </c>
      <c r="Y254" s="8">
        <f>SUM(X250:X254)</f>
        <v>64720</v>
      </c>
    </row>
    <row r="255" spans="1:25">
      <c r="A255" s="71" t="s">
        <v>1</v>
      </c>
      <c r="B255" s="71"/>
      <c r="C255" s="6">
        <f t="shared" ref="C255:X255" si="51">SUM(C245:C254)</f>
        <v>2182</v>
      </c>
      <c r="D255" s="6">
        <f t="shared" si="51"/>
        <v>0</v>
      </c>
      <c r="E255" s="6">
        <f t="shared" si="51"/>
        <v>0</v>
      </c>
      <c r="F255" s="6">
        <f t="shared" si="51"/>
        <v>293</v>
      </c>
      <c r="G255" s="6">
        <f t="shared" si="51"/>
        <v>80</v>
      </c>
      <c r="H255" s="6">
        <f t="shared" si="51"/>
        <v>0</v>
      </c>
      <c r="I255" s="6">
        <f t="shared" si="51"/>
        <v>296</v>
      </c>
      <c r="J255" s="6">
        <f t="shared" si="51"/>
        <v>0</v>
      </c>
      <c r="K255" s="6">
        <f t="shared" si="51"/>
        <v>0</v>
      </c>
      <c r="L255" s="6">
        <f t="shared" si="51"/>
        <v>0</v>
      </c>
      <c r="M255" s="6">
        <f t="shared" si="51"/>
        <v>450</v>
      </c>
      <c r="N255" s="6">
        <f t="shared" si="51"/>
        <v>0</v>
      </c>
      <c r="O255" s="6">
        <f t="shared" si="51"/>
        <v>0</v>
      </c>
      <c r="P255" s="6">
        <f t="shared" si="51"/>
        <v>200</v>
      </c>
      <c r="Q255" s="6">
        <f t="shared" si="51"/>
        <v>0</v>
      </c>
      <c r="R255" s="6">
        <f t="shared" si="51"/>
        <v>8</v>
      </c>
      <c r="S255" s="6">
        <f t="shared" si="51"/>
        <v>0</v>
      </c>
      <c r="T255" s="6">
        <f t="shared" si="51"/>
        <v>0</v>
      </c>
      <c r="U255" s="6">
        <f t="shared" si="51"/>
        <v>0</v>
      </c>
      <c r="V255" s="6">
        <f t="shared" si="51"/>
        <v>0</v>
      </c>
      <c r="W255" s="6">
        <f t="shared" si="51"/>
        <v>300</v>
      </c>
      <c r="X255" s="6">
        <f t="shared" si="51"/>
        <v>151900</v>
      </c>
      <c r="Y255" s="8">
        <f>SUM(C255:V255)</f>
        <v>3509</v>
      </c>
    </row>
    <row r="256" spans="1:25">
      <c r="A256" s="3">
        <v>43823</v>
      </c>
      <c r="B256" s="4" t="s">
        <v>22</v>
      </c>
      <c r="C256" s="4"/>
      <c r="D256" s="4"/>
      <c r="E256" s="4"/>
      <c r="F256" s="4"/>
      <c r="G256" s="4"/>
      <c r="H256" s="4"/>
      <c r="I256" s="4">
        <v>10</v>
      </c>
      <c r="J256" s="4"/>
      <c r="K256" s="4">
        <v>322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7">
        <f t="shared" si="46"/>
        <v>13130</v>
      </c>
      <c r="Y256" s="8"/>
    </row>
    <row r="257" spans="1:25">
      <c r="A257" s="3">
        <v>43823</v>
      </c>
      <c r="B257" s="4" t="s">
        <v>24</v>
      </c>
      <c r="C257" s="4"/>
      <c r="D257" s="4"/>
      <c r="E257" s="4"/>
      <c r="F257" s="4"/>
      <c r="G257" s="4"/>
      <c r="H257" s="4"/>
      <c r="I257" s="4">
        <v>250</v>
      </c>
      <c r="J257" s="4"/>
      <c r="K257" s="4"/>
      <c r="L257" s="4"/>
      <c r="M257" s="4"/>
      <c r="N257" s="4"/>
      <c r="O257" s="4"/>
      <c r="P257" s="4">
        <v>200</v>
      </c>
      <c r="Q257" s="4"/>
      <c r="R257" s="4"/>
      <c r="S257" s="4"/>
      <c r="T257" s="4"/>
      <c r="U257" s="4"/>
      <c r="V257" s="4"/>
      <c r="W257" s="4"/>
      <c r="X257" s="7">
        <f t="shared" si="46"/>
        <v>11250</v>
      </c>
      <c r="Y257" s="8"/>
    </row>
    <row r="258" spans="1:25">
      <c r="A258" s="3">
        <v>43823</v>
      </c>
      <c r="B258" s="4" t="s">
        <v>32</v>
      </c>
      <c r="C258" s="4">
        <v>215</v>
      </c>
      <c r="D258" s="4"/>
      <c r="E258" s="4"/>
      <c r="F258" s="4"/>
      <c r="G258" s="4"/>
      <c r="H258" s="4"/>
      <c r="I258" s="4">
        <v>16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>
        <v>97</v>
      </c>
      <c r="U258" s="4"/>
      <c r="V258" s="4"/>
      <c r="W258" s="4"/>
      <c r="X258" s="7">
        <f t="shared" si="46"/>
        <v>12880</v>
      </c>
      <c r="Y258" s="8">
        <f>SUM(X256:X258)</f>
        <v>37260</v>
      </c>
    </row>
    <row r="259" spans="1:25">
      <c r="A259" s="3">
        <v>43823</v>
      </c>
      <c r="B259" s="4" t="s">
        <v>33</v>
      </c>
      <c r="C259" s="4">
        <v>400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>
        <v>100</v>
      </c>
      <c r="U259" s="4"/>
      <c r="V259" s="4"/>
      <c r="W259" s="4"/>
      <c r="X259" s="7">
        <f t="shared" si="46"/>
        <v>20000</v>
      </c>
      <c r="Y259" s="8"/>
    </row>
    <row r="260" spans="1:25">
      <c r="A260" s="3">
        <v>43823</v>
      </c>
      <c r="B260" s="4" t="s">
        <v>34</v>
      </c>
      <c r="C260" s="4">
        <v>322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>
        <v>50</v>
      </c>
      <c r="U260" s="4"/>
      <c r="V260" s="4"/>
      <c r="W260" s="4"/>
      <c r="X260" s="7">
        <f t="shared" si="46"/>
        <v>14880</v>
      </c>
      <c r="Y260" s="8">
        <f>SUM(X259:X260)</f>
        <v>34880</v>
      </c>
    </row>
    <row r="261" spans="1:25">
      <c r="A261" s="3">
        <v>43823</v>
      </c>
      <c r="B261" s="4" t="s">
        <v>35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400</v>
      </c>
      <c r="X261" s="7">
        <f t="shared" si="46"/>
        <v>20000</v>
      </c>
      <c r="Y261" s="8"/>
    </row>
    <row r="262" spans="1:25">
      <c r="A262" s="3">
        <v>43823</v>
      </c>
      <c r="B262" s="4" t="s">
        <v>36</v>
      </c>
      <c r="C262" s="4">
        <v>420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7">
        <f t="shared" si="46"/>
        <v>16800</v>
      </c>
      <c r="Y262" s="8"/>
    </row>
    <row r="263" spans="1:25">
      <c r="A263" s="3">
        <v>43823</v>
      </c>
      <c r="B263" s="4" t="s">
        <v>37</v>
      </c>
      <c r="C263" s="4">
        <v>380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7">
        <f t="shared" si="46"/>
        <v>15200</v>
      </c>
      <c r="Y263" s="8"/>
    </row>
    <row r="264" spans="1:25">
      <c r="A264" s="3">
        <v>43823</v>
      </c>
      <c r="B264" s="4" t="s">
        <v>38</v>
      </c>
      <c r="C264" s="4"/>
      <c r="D264" s="4"/>
      <c r="E264" s="4"/>
      <c r="F264" s="4">
        <v>329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7">
        <f t="shared" si="46"/>
        <v>13160</v>
      </c>
      <c r="Y264" s="8"/>
    </row>
    <row r="265" spans="1:25">
      <c r="A265" s="3">
        <v>43823</v>
      </c>
      <c r="B265" s="4" t="s">
        <v>39</v>
      </c>
      <c r="C265" s="4"/>
      <c r="D265" s="4"/>
      <c r="E265" s="4"/>
      <c r="F265" s="4">
        <v>200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7">
        <f t="shared" si="46"/>
        <v>8000</v>
      </c>
      <c r="Y265" s="8">
        <f>SUM(X261:X265)</f>
        <v>73160</v>
      </c>
    </row>
    <row r="266" spans="1:25">
      <c r="A266" s="71" t="s">
        <v>1</v>
      </c>
      <c r="B266" s="71"/>
      <c r="C266" s="6">
        <f t="shared" ref="C266:X266" si="52">SUM(C256:C265)</f>
        <v>1737</v>
      </c>
      <c r="D266" s="6">
        <f t="shared" si="52"/>
        <v>0</v>
      </c>
      <c r="E266" s="6">
        <f t="shared" si="52"/>
        <v>0</v>
      </c>
      <c r="F266" s="6">
        <f t="shared" si="52"/>
        <v>529</v>
      </c>
      <c r="G266" s="6">
        <f t="shared" si="52"/>
        <v>0</v>
      </c>
      <c r="H266" s="6">
        <f t="shared" si="52"/>
        <v>0</v>
      </c>
      <c r="I266" s="6">
        <f t="shared" si="52"/>
        <v>276</v>
      </c>
      <c r="J266" s="6">
        <f t="shared" si="52"/>
        <v>0</v>
      </c>
      <c r="K266" s="6">
        <f t="shared" si="52"/>
        <v>322</v>
      </c>
      <c r="L266" s="6">
        <f t="shared" si="52"/>
        <v>0</v>
      </c>
      <c r="M266" s="6">
        <f t="shared" si="52"/>
        <v>0</v>
      </c>
      <c r="N266" s="6">
        <f t="shared" si="52"/>
        <v>0</v>
      </c>
      <c r="O266" s="6">
        <f t="shared" si="52"/>
        <v>0</v>
      </c>
      <c r="P266" s="6">
        <f t="shared" si="52"/>
        <v>200</v>
      </c>
      <c r="Q266" s="6">
        <f t="shared" si="52"/>
        <v>0</v>
      </c>
      <c r="R266" s="6">
        <f t="shared" si="52"/>
        <v>0</v>
      </c>
      <c r="S266" s="6">
        <f t="shared" si="52"/>
        <v>0</v>
      </c>
      <c r="T266" s="6">
        <f t="shared" si="52"/>
        <v>247</v>
      </c>
      <c r="U266" s="6">
        <f t="shared" si="52"/>
        <v>0</v>
      </c>
      <c r="V266" s="6">
        <f t="shared" si="52"/>
        <v>0</v>
      </c>
      <c r="W266" s="6">
        <f t="shared" si="52"/>
        <v>400</v>
      </c>
      <c r="X266" s="6">
        <f t="shared" si="52"/>
        <v>145300</v>
      </c>
      <c r="Y266" s="8">
        <f>SUM(C266:V266)</f>
        <v>3311</v>
      </c>
    </row>
    <row r="267" spans="1:25">
      <c r="A267" s="3">
        <v>43824</v>
      </c>
      <c r="B267" s="4" t="s">
        <v>22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7">
        <f t="shared" si="46"/>
        <v>0</v>
      </c>
      <c r="Y267" s="8"/>
    </row>
    <row r="268" spans="1:25">
      <c r="A268" s="3">
        <v>43824</v>
      </c>
      <c r="B268" s="4" t="s">
        <v>24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7">
        <f t="shared" si="46"/>
        <v>0</v>
      </c>
      <c r="Y268" s="8"/>
    </row>
    <row r="269" spans="1:25">
      <c r="A269" s="3">
        <v>43824</v>
      </c>
      <c r="B269" s="4" t="s">
        <v>32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7">
        <f t="shared" si="46"/>
        <v>0</v>
      </c>
      <c r="Y269" s="8">
        <f>SUM(X267:X269)</f>
        <v>0</v>
      </c>
    </row>
    <row r="270" spans="1:25">
      <c r="A270" s="3">
        <v>43824</v>
      </c>
      <c r="B270" s="4" t="s">
        <v>33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7">
        <f t="shared" ref="X270:X339" si="53">(C270*40)+(D270*25)+(E270*20)+(F270*40)+(G270*50)+(H270*50)+(I270*25)+(J270*30)+(K270*40)+(L270*30)+(M270*30)+(N270*30)+(O270*30)+(P270*25+(Q270*1000)+(R270*1000)+(S270*950)+(T270*40)+(U270*25)+(V270*50)+(W270*50))</f>
        <v>0</v>
      </c>
      <c r="Y270" s="8"/>
    </row>
    <row r="271" spans="1:25">
      <c r="A271" s="3">
        <v>43824</v>
      </c>
      <c r="B271" s="4" t="s">
        <v>34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7">
        <f t="shared" si="53"/>
        <v>0</v>
      </c>
      <c r="Y271" s="8">
        <f>SUM(X270:X271)</f>
        <v>0</v>
      </c>
    </row>
    <row r="272" spans="1:25">
      <c r="A272" s="3">
        <v>43824</v>
      </c>
      <c r="B272" s="4" t="s">
        <v>35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7">
        <f t="shared" si="53"/>
        <v>0</v>
      </c>
      <c r="Y272" s="8"/>
    </row>
    <row r="273" spans="1:25">
      <c r="A273" s="3">
        <v>43824</v>
      </c>
      <c r="B273" s="4" t="s">
        <v>36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7">
        <f t="shared" si="53"/>
        <v>0</v>
      </c>
      <c r="Y273" s="8"/>
    </row>
    <row r="274" spans="1:25">
      <c r="A274" s="3">
        <v>43824</v>
      </c>
      <c r="B274" s="4" t="s">
        <v>37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7">
        <f t="shared" si="53"/>
        <v>0</v>
      </c>
      <c r="Y274" s="8"/>
    </row>
    <row r="275" spans="1:25">
      <c r="A275" s="3">
        <v>43824</v>
      </c>
      <c r="B275" s="4" t="s">
        <v>38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7">
        <f t="shared" si="53"/>
        <v>0</v>
      </c>
      <c r="Y275" s="8"/>
    </row>
    <row r="276" spans="1:25">
      <c r="A276" s="3">
        <v>43824</v>
      </c>
      <c r="B276" s="4" t="s">
        <v>39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7">
        <f t="shared" si="53"/>
        <v>0</v>
      </c>
      <c r="Y276" s="8">
        <f>SUM(X272:X276)</f>
        <v>0</v>
      </c>
    </row>
    <row r="277" spans="1:25">
      <c r="A277" s="71" t="s">
        <v>1</v>
      </c>
      <c r="B277" s="71"/>
      <c r="C277" s="6">
        <f t="shared" ref="C277:X277" si="54">SUM(C267:C276)</f>
        <v>0</v>
      </c>
      <c r="D277" s="6">
        <f t="shared" si="54"/>
        <v>0</v>
      </c>
      <c r="E277" s="6">
        <f t="shared" si="54"/>
        <v>0</v>
      </c>
      <c r="F277" s="6">
        <f t="shared" si="54"/>
        <v>0</v>
      </c>
      <c r="G277" s="6">
        <f t="shared" si="54"/>
        <v>0</v>
      </c>
      <c r="H277" s="6">
        <f t="shared" si="54"/>
        <v>0</v>
      </c>
      <c r="I277" s="6">
        <f t="shared" si="54"/>
        <v>0</v>
      </c>
      <c r="J277" s="6">
        <f t="shared" si="54"/>
        <v>0</v>
      </c>
      <c r="K277" s="6">
        <f t="shared" si="54"/>
        <v>0</v>
      </c>
      <c r="L277" s="6">
        <f t="shared" si="54"/>
        <v>0</v>
      </c>
      <c r="M277" s="6">
        <f t="shared" si="54"/>
        <v>0</v>
      </c>
      <c r="N277" s="6">
        <f t="shared" si="54"/>
        <v>0</v>
      </c>
      <c r="O277" s="6">
        <f t="shared" si="54"/>
        <v>0</v>
      </c>
      <c r="P277" s="6">
        <f t="shared" si="54"/>
        <v>0</v>
      </c>
      <c r="Q277" s="6">
        <f t="shared" si="54"/>
        <v>0</v>
      </c>
      <c r="R277" s="6">
        <f t="shared" si="54"/>
        <v>0</v>
      </c>
      <c r="S277" s="6">
        <f t="shared" si="54"/>
        <v>0</v>
      </c>
      <c r="T277" s="6">
        <f t="shared" si="54"/>
        <v>0</v>
      </c>
      <c r="U277" s="6">
        <f t="shared" si="54"/>
        <v>0</v>
      </c>
      <c r="V277" s="6">
        <f t="shared" si="54"/>
        <v>0</v>
      </c>
      <c r="W277" s="6">
        <f t="shared" si="54"/>
        <v>0</v>
      </c>
      <c r="X277" s="6">
        <f t="shared" si="54"/>
        <v>0</v>
      </c>
      <c r="Y277" s="8"/>
    </row>
    <row r="278" spans="1:25">
      <c r="A278" s="3">
        <v>43825</v>
      </c>
      <c r="B278" s="4" t="s">
        <v>22</v>
      </c>
      <c r="C278" s="4"/>
      <c r="D278" s="4"/>
      <c r="E278" s="4"/>
      <c r="F278" s="4"/>
      <c r="G278" s="4"/>
      <c r="H278" s="4"/>
      <c r="I278" s="4">
        <v>10</v>
      </c>
      <c r="J278" s="4"/>
      <c r="K278" s="4">
        <v>346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7">
        <f t="shared" si="53"/>
        <v>14090</v>
      </c>
      <c r="Y278" s="8"/>
    </row>
    <row r="279" spans="1:25">
      <c r="A279" s="3">
        <v>43825</v>
      </c>
      <c r="B279" s="4" t="s">
        <v>24</v>
      </c>
      <c r="C279" s="4"/>
      <c r="D279" s="4"/>
      <c r="E279" s="4"/>
      <c r="F279" s="4"/>
      <c r="G279" s="4"/>
      <c r="H279" s="4"/>
      <c r="I279" s="4">
        <v>327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7">
        <f t="shared" si="53"/>
        <v>8175</v>
      </c>
      <c r="Y279" s="8"/>
    </row>
    <row r="280" spans="1:25">
      <c r="A280" s="3">
        <v>43825</v>
      </c>
      <c r="B280" s="4" t="s">
        <v>32</v>
      </c>
      <c r="C280" s="4">
        <v>271</v>
      </c>
      <c r="D280" s="4"/>
      <c r="E280" s="4"/>
      <c r="F280" s="4"/>
      <c r="G280" s="4"/>
      <c r="H280" s="4"/>
      <c r="I280" s="4">
        <v>15</v>
      </c>
      <c r="J280" s="4"/>
      <c r="K280" s="4"/>
      <c r="L280" s="4"/>
      <c r="M280" s="4"/>
      <c r="N280" s="4"/>
      <c r="O280" s="4"/>
      <c r="P280" s="4"/>
      <c r="Q280" s="4">
        <v>1</v>
      </c>
      <c r="R280" s="4">
        <v>15</v>
      </c>
      <c r="S280" s="4"/>
      <c r="T280" s="4"/>
      <c r="U280" s="4"/>
      <c r="V280" s="4"/>
      <c r="W280" s="4"/>
      <c r="X280" s="7">
        <f t="shared" si="53"/>
        <v>27215</v>
      </c>
      <c r="Y280" s="8">
        <f>SUM(X278:X280)</f>
        <v>49480</v>
      </c>
    </row>
    <row r="281" spans="1:25">
      <c r="A281" s="3">
        <v>43825</v>
      </c>
      <c r="B281" s="4" t="s">
        <v>33</v>
      </c>
      <c r="C281" s="4">
        <v>400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>
        <v>78</v>
      </c>
      <c r="U281" s="4"/>
      <c r="V281" s="4"/>
      <c r="W281" s="4"/>
      <c r="X281" s="7">
        <f t="shared" si="53"/>
        <v>19120</v>
      </c>
      <c r="Y281" s="8"/>
    </row>
    <row r="282" spans="1:25">
      <c r="A282" s="3">
        <v>43825</v>
      </c>
      <c r="B282" s="4" t="s">
        <v>34</v>
      </c>
      <c r="C282" s="4">
        <v>400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>
        <v>50</v>
      </c>
      <c r="U282" s="4"/>
      <c r="V282" s="4"/>
      <c r="W282" s="4"/>
      <c r="X282" s="7">
        <f t="shared" si="53"/>
        <v>18000</v>
      </c>
      <c r="Y282" s="8">
        <f>SUM(X281:X282)</f>
        <v>37120</v>
      </c>
    </row>
    <row r="283" spans="1:25">
      <c r="A283" s="3">
        <v>43825</v>
      </c>
      <c r="B283" s="4" t="s">
        <v>35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200</v>
      </c>
      <c r="X283" s="7">
        <f t="shared" si="53"/>
        <v>10000</v>
      </c>
      <c r="Y283" s="8"/>
    </row>
    <row r="284" spans="1:25">
      <c r="A284" s="3">
        <v>43825</v>
      </c>
      <c r="B284" s="4" t="s">
        <v>36</v>
      </c>
      <c r="C284" s="4"/>
      <c r="D284" s="4"/>
      <c r="E284" s="4"/>
      <c r="F284" s="4">
        <v>300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7">
        <f t="shared" si="53"/>
        <v>12000</v>
      </c>
      <c r="Y284" s="8"/>
    </row>
    <row r="285" spans="1:25">
      <c r="A285" s="3">
        <v>43825</v>
      </c>
      <c r="B285" s="4" t="s">
        <v>37</v>
      </c>
      <c r="C285" s="4"/>
      <c r="D285" s="4"/>
      <c r="E285" s="4"/>
      <c r="F285" s="4">
        <v>300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7">
        <f t="shared" si="53"/>
        <v>12000</v>
      </c>
      <c r="Y285" s="8"/>
    </row>
    <row r="286" spans="1:25">
      <c r="A286" s="3">
        <v>43825</v>
      </c>
      <c r="B286" s="4" t="s">
        <v>38</v>
      </c>
      <c r="C286" s="4">
        <v>100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7">
        <f t="shared" si="53"/>
        <v>4000</v>
      </c>
      <c r="Y286" s="8"/>
    </row>
    <row r="287" spans="1:25">
      <c r="A287" s="3">
        <v>43825</v>
      </c>
      <c r="B287" s="4" t="s">
        <v>39</v>
      </c>
      <c r="C287" s="4"/>
      <c r="D287" s="4"/>
      <c r="E287" s="4"/>
      <c r="F287" s="4">
        <v>155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7">
        <f t="shared" si="53"/>
        <v>6200</v>
      </c>
      <c r="Y287" s="8">
        <f>SUM(X283:X287)</f>
        <v>44200</v>
      </c>
    </row>
    <row r="288" spans="1:25">
      <c r="A288" s="71" t="s">
        <v>1</v>
      </c>
      <c r="B288" s="71"/>
      <c r="C288" s="6">
        <f t="shared" ref="C288:X288" si="55">SUM(C278:C287)</f>
        <v>1171</v>
      </c>
      <c r="D288" s="6">
        <f t="shared" si="55"/>
        <v>0</v>
      </c>
      <c r="E288" s="6">
        <f t="shared" si="55"/>
        <v>0</v>
      </c>
      <c r="F288" s="6">
        <f t="shared" si="55"/>
        <v>755</v>
      </c>
      <c r="G288" s="6">
        <f t="shared" si="55"/>
        <v>0</v>
      </c>
      <c r="H288" s="6">
        <f t="shared" si="55"/>
        <v>0</v>
      </c>
      <c r="I288" s="6">
        <f t="shared" si="55"/>
        <v>352</v>
      </c>
      <c r="J288" s="6">
        <f t="shared" si="55"/>
        <v>0</v>
      </c>
      <c r="K288" s="6">
        <f t="shared" si="55"/>
        <v>346</v>
      </c>
      <c r="L288" s="6">
        <f t="shared" si="55"/>
        <v>0</v>
      </c>
      <c r="M288" s="6">
        <f t="shared" si="55"/>
        <v>0</v>
      </c>
      <c r="N288" s="6">
        <f t="shared" si="55"/>
        <v>0</v>
      </c>
      <c r="O288" s="6">
        <f t="shared" si="55"/>
        <v>0</v>
      </c>
      <c r="P288" s="6">
        <f t="shared" si="55"/>
        <v>0</v>
      </c>
      <c r="Q288" s="6">
        <f t="shared" si="55"/>
        <v>1</v>
      </c>
      <c r="R288" s="6">
        <f t="shared" si="55"/>
        <v>15</v>
      </c>
      <c r="S288" s="6">
        <f t="shared" si="55"/>
        <v>0</v>
      </c>
      <c r="T288" s="6">
        <f t="shared" si="55"/>
        <v>128</v>
      </c>
      <c r="U288" s="6">
        <f t="shared" si="55"/>
        <v>0</v>
      </c>
      <c r="V288" s="6">
        <f t="shared" si="55"/>
        <v>0</v>
      </c>
      <c r="W288" s="6">
        <f t="shared" si="55"/>
        <v>200</v>
      </c>
      <c r="X288" s="6">
        <f t="shared" si="55"/>
        <v>130800</v>
      </c>
      <c r="Y288" s="8">
        <f>SUM(C288:W288)</f>
        <v>2968</v>
      </c>
    </row>
    <row r="289" spans="1:26">
      <c r="A289" s="3">
        <v>43826</v>
      </c>
      <c r="B289" s="4" t="s">
        <v>22</v>
      </c>
      <c r="C289" s="4"/>
      <c r="D289" s="4"/>
      <c r="E289" s="4"/>
      <c r="F289" s="4"/>
      <c r="G289" s="4"/>
      <c r="H289" s="4"/>
      <c r="I289" s="4">
        <v>10</v>
      </c>
      <c r="J289" s="4"/>
      <c r="K289" s="4">
        <v>111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7">
        <f t="shared" si="53"/>
        <v>4690</v>
      </c>
      <c r="Y289" s="8"/>
    </row>
    <row r="290" spans="1:26">
      <c r="A290" s="3">
        <v>43826</v>
      </c>
      <c r="B290" s="4" t="s">
        <v>24</v>
      </c>
      <c r="C290" s="4"/>
      <c r="D290" s="4"/>
      <c r="E290" s="4"/>
      <c r="F290" s="4"/>
      <c r="G290" s="4"/>
      <c r="H290" s="4"/>
      <c r="I290" s="4">
        <v>300</v>
      </c>
      <c r="J290" s="4"/>
      <c r="K290" s="4"/>
      <c r="L290" s="4"/>
      <c r="M290" s="4"/>
      <c r="N290" s="4"/>
      <c r="O290" s="4"/>
      <c r="P290" s="4">
        <v>200</v>
      </c>
      <c r="Q290" s="4"/>
      <c r="R290" s="4"/>
      <c r="S290" s="4"/>
      <c r="T290" s="4"/>
      <c r="U290" s="4"/>
      <c r="V290" s="4"/>
      <c r="W290" s="4"/>
      <c r="X290" s="7">
        <f t="shared" si="53"/>
        <v>12500</v>
      </c>
      <c r="Y290" s="8"/>
    </row>
    <row r="291" spans="1:26">
      <c r="A291" s="3">
        <v>43826</v>
      </c>
      <c r="B291" s="4" t="s">
        <v>32</v>
      </c>
      <c r="C291" s="4">
        <v>550</v>
      </c>
      <c r="D291" s="4"/>
      <c r="E291" s="4"/>
      <c r="F291" s="4"/>
      <c r="G291" s="4"/>
      <c r="H291" s="4"/>
      <c r="I291" s="4">
        <v>15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7">
        <f t="shared" si="53"/>
        <v>22375</v>
      </c>
      <c r="Y291" s="8">
        <f>SUM(X289:X291)</f>
        <v>39565</v>
      </c>
    </row>
    <row r="292" spans="1:26">
      <c r="A292" s="3">
        <v>43826</v>
      </c>
      <c r="B292" s="4" t="s">
        <v>33</v>
      </c>
      <c r="C292" s="4">
        <v>500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7">
        <f t="shared" si="53"/>
        <v>20000</v>
      </c>
      <c r="Y292" s="8"/>
    </row>
    <row r="293" spans="1:26">
      <c r="A293" s="3">
        <v>43826</v>
      </c>
      <c r="B293" s="4" t="s">
        <v>34</v>
      </c>
      <c r="C293" s="4">
        <v>450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7">
        <f t="shared" si="53"/>
        <v>18000</v>
      </c>
      <c r="Y293" s="8">
        <f>SUM(X292:X293)</f>
        <v>38000</v>
      </c>
    </row>
    <row r="294" spans="1:26">
      <c r="A294" s="3">
        <v>43826</v>
      </c>
      <c r="B294" s="4" t="s">
        <v>35</v>
      </c>
      <c r="C294" s="4"/>
      <c r="D294" s="4"/>
      <c r="E294" s="4"/>
      <c r="F294" s="4">
        <v>217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7">
        <f t="shared" si="53"/>
        <v>8680</v>
      </c>
      <c r="Y294" s="8"/>
    </row>
    <row r="295" spans="1:26">
      <c r="A295" s="3">
        <v>43826</v>
      </c>
      <c r="B295" s="4" t="s">
        <v>36</v>
      </c>
      <c r="C295" s="4"/>
      <c r="D295" s="4"/>
      <c r="E295" s="4"/>
      <c r="F295" s="4">
        <v>260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7">
        <f t="shared" si="53"/>
        <v>10400</v>
      </c>
      <c r="Y295" s="8"/>
    </row>
    <row r="296" spans="1:26">
      <c r="A296" s="3">
        <v>43826</v>
      </c>
      <c r="B296" s="4" t="s">
        <v>37</v>
      </c>
      <c r="C296" s="4">
        <v>200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7">
        <f t="shared" si="53"/>
        <v>8000</v>
      </c>
      <c r="Y296" s="8"/>
    </row>
    <row r="297" spans="1:26">
      <c r="A297" s="3">
        <v>43826</v>
      </c>
      <c r="B297" s="4" t="s">
        <v>38</v>
      </c>
      <c r="C297" s="4"/>
      <c r="D297" s="4"/>
      <c r="E297" s="4"/>
      <c r="F297" s="4">
        <v>300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7">
        <f t="shared" si="53"/>
        <v>12000</v>
      </c>
      <c r="Y297" s="8"/>
      <c r="Z297" s="38"/>
    </row>
    <row r="298" spans="1:26">
      <c r="A298" s="3">
        <v>43826</v>
      </c>
      <c r="B298" s="4" t="s">
        <v>39</v>
      </c>
      <c r="C298" s="4"/>
      <c r="D298" s="4"/>
      <c r="E298" s="4"/>
      <c r="F298" s="4">
        <v>200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7">
        <f t="shared" si="53"/>
        <v>8000</v>
      </c>
      <c r="Y298" s="8">
        <f>SUM(X294:X298)</f>
        <v>47080</v>
      </c>
    </row>
    <row r="299" spans="1:26">
      <c r="A299" s="71" t="s">
        <v>1</v>
      </c>
      <c r="B299" s="71"/>
      <c r="C299" s="6">
        <f t="shared" ref="C299:X299" si="56">SUM(C289:C298)</f>
        <v>1700</v>
      </c>
      <c r="D299" s="6">
        <f t="shared" si="56"/>
        <v>0</v>
      </c>
      <c r="E299" s="6">
        <f t="shared" si="56"/>
        <v>0</v>
      </c>
      <c r="F299" s="6">
        <f t="shared" si="56"/>
        <v>977</v>
      </c>
      <c r="G299" s="6">
        <f t="shared" si="56"/>
        <v>0</v>
      </c>
      <c r="H299" s="6">
        <f t="shared" si="56"/>
        <v>0</v>
      </c>
      <c r="I299" s="6">
        <f t="shared" si="56"/>
        <v>325</v>
      </c>
      <c r="J299" s="6">
        <f t="shared" si="56"/>
        <v>0</v>
      </c>
      <c r="K299" s="6">
        <f t="shared" si="56"/>
        <v>111</v>
      </c>
      <c r="L299" s="6">
        <f t="shared" si="56"/>
        <v>0</v>
      </c>
      <c r="M299" s="6">
        <f t="shared" si="56"/>
        <v>0</v>
      </c>
      <c r="N299" s="6">
        <f t="shared" si="56"/>
        <v>0</v>
      </c>
      <c r="O299" s="6">
        <f t="shared" si="56"/>
        <v>0</v>
      </c>
      <c r="P299" s="6">
        <f t="shared" si="56"/>
        <v>200</v>
      </c>
      <c r="Q299" s="6">
        <f t="shared" si="56"/>
        <v>0</v>
      </c>
      <c r="R299" s="6">
        <f t="shared" si="56"/>
        <v>0</v>
      </c>
      <c r="S299" s="6">
        <f t="shared" si="56"/>
        <v>0</v>
      </c>
      <c r="T299" s="6">
        <f t="shared" si="56"/>
        <v>0</v>
      </c>
      <c r="U299" s="6">
        <f t="shared" si="56"/>
        <v>0</v>
      </c>
      <c r="V299" s="6">
        <f t="shared" si="56"/>
        <v>0</v>
      </c>
      <c r="W299" s="6">
        <f t="shared" si="56"/>
        <v>0</v>
      </c>
      <c r="X299" s="6">
        <f t="shared" si="56"/>
        <v>124645</v>
      </c>
      <c r="Y299" s="8" t="s">
        <v>127</v>
      </c>
    </row>
    <row r="300" spans="1:26">
      <c r="A300" s="3">
        <v>43827</v>
      </c>
      <c r="B300" s="4" t="s">
        <v>22</v>
      </c>
      <c r="C300" s="4"/>
      <c r="D300" s="4"/>
      <c r="E300" s="4"/>
      <c r="F300" s="4"/>
      <c r="G300" s="4"/>
      <c r="H300" s="4"/>
      <c r="I300" s="4">
        <v>10</v>
      </c>
      <c r="J300" s="4"/>
      <c r="K300" s="4">
        <v>189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7">
        <f t="shared" si="53"/>
        <v>7810</v>
      </c>
      <c r="Y300" s="8"/>
    </row>
    <row r="301" spans="1:26">
      <c r="A301" s="3">
        <v>43827</v>
      </c>
      <c r="B301" s="4" t="s">
        <v>24</v>
      </c>
      <c r="C301" s="4"/>
      <c r="D301" s="4"/>
      <c r="E301" s="4"/>
      <c r="F301" s="4"/>
      <c r="G301" s="4"/>
      <c r="H301" s="4"/>
      <c r="I301" s="4">
        <v>350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7">
        <f t="shared" si="53"/>
        <v>8750</v>
      </c>
      <c r="Y301" s="8"/>
    </row>
    <row r="302" spans="1:26">
      <c r="A302" s="3">
        <v>43827</v>
      </c>
      <c r="B302" s="4" t="s">
        <v>32</v>
      </c>
      <c r="C302" s="4">
        <v>362</v>
      </c>
      <c r="D302" s="4"/>
      <c r="E302" s="4"/>
      <c r="F302" s="4"/>
      <c r="G302" s="4"/>
      <c r="H302" s="4"/>
      <c r="I302" s="4">
        <v>10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7">
        <f t="shared" si="53"/>
        <v>14730</v>
      </c>
      <c r="Y302" s="8">
        <f>SUM(X300:X302)</f>
        <v>31290</v>
      </c>
    </row>
    <row r="303" spans="1:26">
      <c r="A303" s="3">
        <v>43827</v>
      </c>
      <c r="B303" s="4" t="s">
        <v>33</v>
      </c>
      <c r="C303" s="4">
        <v>250</v>
      </c>
      <c r="D303" s="4">
        <v>100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7">
        <f t="shared" si="53"/>
        <v>12500</v>
      </c>
      <c r="Y303" s="8"/>
    </row>
    <row r="304" spans="1:26">
      <c r="A304" s="3">
        <v>43827</v>
      </c>
      <c r="B304" s="4" t="s">
        <v>34</v>
      </c>
      <c r="C304" s="4">
        <v>200</v>
      </c>
      <c r="D304" s="4">
        <v>100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7">
        <f t="shared" si="53"/>
        <v>10500</v>
      </c>
      <c r="Y304" s="8">
        <f>SUM(X303:X304)</f>
        <v>23000</v>
      </c>
    </row>
    <row r="305" spans="1:25">
      <c r="A305" s="3">
        <v>43827</v>
      </c>
      <c r="B305" s="4" t="s">
        <v>35</v>
      </c>
      <c r="C305" s="4"/>
      <c r="D305" s="4"/>
      <c r="E305" s="4"/>
      <c r="F305" s="4">
        <v>200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7">
        <f t="shared" si="53"/>
        <v>8000</v>
      </c>
      <c r="Y305" s="8"/>
    </row>
    <row r="306" spans="1:25">
      <c r="A306" s="3">
        <v>43827</v>
      </c>
      <c r="B306" s="4" t="s">
        <v>36</v>
      </c>
      <c r="C306" s="4"/>
      <c r="D306" s="4"/>
      <c r="E306" s="4"/>
      <c r="F306" s="4">
        <v>200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7">
        <f t="shared" si="53"/>
        <v>8000</v>
      </c>
      <c r="Y306" s="8"/>
    </row>
    <row r="307" spans="1:25">
      <c r="A307" s="3">
        <v>43827</v>
      </c>
      <c r="B307" s="4" t="s">
        <v>37</v>
      </c>
      <c r="C307" s="4">
        <v>290</v>
      </c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7">
        <f t="shared" si="53"/>
        <v>11600</v>
      </c>
      <c r="Y307" s="8"/>
    </row>
    <row r="308" spans="1:25">
      <c r="A308" s="3">
        <v>43827</v>
      </c>
      <c r="B308" s="4" t="s">
        <v>38</v>
      </c>
      <c r="C308" s="4"/>
      <c r="D308" s="4"/>
      <c r="E308" s="4"/>
      <c r="F308" s="4">
        <v>118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7">
        <f t="shared" si="53"/>
        <v>4720</v>
      </c>
      <c r="Y308" s="8"/>
    </row>
    <row r="309" spans="1:25">
      <c r="A309" s="3">
        <v>43827</v>
      </c>
      <c r="B309" s="4" t="s">
        <v>39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7">
        <f t="shared" si="53"/>
        <v>0</v>
      </c>
      <c r="Y309" s="8">
        <f>SUM(X305:X309)</f>
        <v>32320</v>
      </c>
    </row>
    <row r="310" spans="1:25">
      <c r="A310" s="71" t="s">
        <v>1</v>
      </c>
      <c r="B310" s="71"/>
      <c r="C310" s="6">
        <f t="shared" ref="C310:X310" si="57">SUM(C300:C309)</f>
        <v>1102</v>
      </c>
      <c r="D310" s="6">
        <f t="shared" si="57"/>
        <v>200</v>
      </c>
      <c r="E310" s="6">
        <f t="shared" si="57"/>
        <v>0</v>
      </c>
      <c r="F310" s="6">
        <f t="shared" si="57"/>
        <v>518</v>
      </c>
      <c r="G310" s="6">
        <f t="shared" si="57"/>
        <v>0</v>
      </c>
      <c r="H310" s="6">
        <f t="shared" si="57"/>
        <v>0</v>
      </c>
      <c r="I310" s="6">
        <f t="shared" si="57"/>
        <v>370</v>
      </c>
      <c r="J310" s="6">
        <f t="shared" si="57"/>
        <v>0</v>
      </c>
      <c r="K310" s="6">
        <f t="shared" si="57"/>
        <v>189</v>
      </c>
      <c r="L310" s="6">
        <f t="shared" si="57"/>
        <v>0</v>
      </c>
      <c r="M310" s="6">
        <f t="shared" si="57"/>
        <v>0</v>
      </c>
      <c r="N310" s="6">
        <f t="shared" si="57"/>
        <v>0</v>
      </c>
      <c r="O310" s="6">
        <f t="shared" si="57"/>
        <v>0</v>
      </c>
      <c r="P310" s="6">
        <f t="shared" si="57"/>
        <v>0</v>
      </c>
      <c r="Q310" s="6">
        <f t="shared" si="57"/>
        <v>0</v>
      </c>
      <c r="R310" s="6">
        <f t="shared" si="57"/>
        <v>0</v>
      </c>
      <c r="S310" s="6">
        <f t="shared" si="57"/>
        <v>0</v>
      </c>
      <c r="T310" s="6">
        <f t="shared" si="57"/>
        <v>0</v>
      </c>
      <c r="U310" s="6">
        <f t="shared" si="57"/>
        <v>0</v>
      </c>
      <c r="V310" s="6">
        <f t="shared" si="57"/>
        <v>0</v>
      </c>
      <c r="W310" s="6">
        <f t="shared" si="57"/>
        <v>0</v>
      </c>
      <c r="X310" s="6">
        <f t="shared" si="57"/>
        <v>86610</v>
      </c>
      <c r="Y310" s="8"/>
    </row>
    <row r="311" spans="1:25">
      <c r="A311" s="3">
        <v>43828</v>
      </c>
      <c r="B311" s="4" t="s">
        <v>22</v>
      </c>
      <c r="C311" s="4"/>
      <c r="D311" s="4"/>
      <c r="E311" s="4"/>
      <c r="F311" s="4"/>
      <c r="G311" s="4"/>
      <c r="H311" s="4"/>
      <c r="I311" s="4">
        <v>13</v>
      </c>
      <c r="J311" s="4"/>
      <c r="K311" s="4">
        <v>4</v>
      </c>
      <c r="L311" s="4"/>
      <c r="M311" s="4">
        <v>326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7">
        <f t="shared" si="53"/>
        <v>10265</v>
      </c>
      <c r="Y311" s="8"/>
    </row>
    <row r="312" spans="1:25">
      <c r="A312" s="3">
        <v>43828</v>
      </c>
      <c r="B312" s="4" t="s">
        <v>24</v>
      </c>
      <c r="C312" s="4"/>
      <c r="D312" s="4"/>
      <c r="E312" s="4"/>
      <c r="F312" s="4"/>
      <c r="G312" s="4"/>
      <c r="H312" s="4"/>
      <c r="I312" s="4">
        <v>400</v>
      </c>
      <c r="J312" s="4"/>
      <c r="K312" s="4"/>
      <c r="L312" s="4"/>
      <c r="M312" s="4"/>
      <c r="N312" s="4"/>
      <c r="O312" s="4"/>
      <c r="P312" s="4">
        <v>100</v>
      </c>
      <c r="Q312" s="4"/>
      <c r="R312" s="4"/>
      <c r="S312" s="4"/>
      <c r="T312" s="4"/>
      <c r="U312" s="4"/>
      <c r="V312" s="4"/>
      <c r="W312" s="4"/>
      <c r="X312" s="7">
        <f t="shared" si="53"/>
        <v>12500</v>
      </c>
      <c r="Y312" s="8"/>
    </row>
    <row r="313" spans="1:25">
      <c r="A313" s="3">
        <v>43828</v>
      </c>
      <c r="B313" s="4" t="s">
        <v>32</v>
      </c>
      <c r="C313" s="4">
        <v>500</v>
      </c>
      <c r="D313" s="4"/>
      <c r="E313" s="4"/>
      <c r="F313" s="4"/>
      <c r="G313" s="4"/>
      <c r="H313" s="4"/>
      <c r="I313" s="4">
        <v>10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7">
        <f t="shared" si="53"/>
        <v>20250</v>
      </c>
      <c r="Y313" s="8">
        <f>SUM(X311:X313)</f>
        <v>43015</v>
      </c>
    </row>
    <row r="314" spans="1:25">
      <c r="A314" s="3">
        <v>43828</v>
      </c>
      <c r="B314" s="4" t="s">
        <v>33</v>
      </c>
      <c r="C314" s="4">
        <v>300</v>
      </c>
      <c r="D314" s="4">
        <v>206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7">
        <f t="shared" si="53"/>
        <v>17150</v>
      </c>
      <c r="Y314" s="8"/>
    </row>
    <row r="315" spans="1:25">
      <c r="A315" s="3">
        <v>43828</v>
      </c>
      <c r="B315" s="4" t="s">
        <v>34</v>
      </c>
      <c r="C315" s="4">
        <v>300</v>
      </c>
      <c r="D315" s="4">
        <v>150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7">
        <f t="shared" si="53"/>
        <v>15750</v>
      </c>
      <c r="Y315" s="8">
        <f>SUM(X314:X315)</f>
        <v>32900</v>
      </c>
    </row>
    <row r="316" spans="1:25">
      <c r="A316" s="3">
        <v>43828</v>
      </c>
      <c r="B316" s="4" t="s">
        <v>35</v>
      </c>
      <c r="C316" s="4"/>
      <c r="D316" s="4"/>
      <c r="E316" s="4"/>
      <c r="F316" s="4">
        <v>240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7">
        <f t="shared" si="53"/>
        <v>9600</v>
      </c>
      <c r="Y316" s="8"/>
    </row>
    <row r="317" spans="1:25">
      <c r="A317" s="3">
        <v>43828</v>
      </c>
      <c r="B317" s="4" t="s">
        <v>36</v>
      </c>
      <c r="C317" s="4">
        <v>250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7">
        <f t="shared" si="53"/>
        <v>10000</v>
      </c>
      <c r="Y317" s="8"/>
    </row>
    <row r="318" spans="1:25">
      <c r="A318" s="3">
        <v>43828</v>
      </c>
      <c r="B318" s="4" t="s">
        <v>37</v>
      </c>
      <c r="C318" s="4">
        <v>100</v>
      </c>
      <c r="D318" s="4"/>
      <c r="E318" s="4"/>
      <c r="F318" s="4">
        <v>250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7">
        <f t="shared" si="53"/>
        <v>14000</v>
      </c>
      <c r="Y318" s="8"/>
    </row>
    <row r="319" spans="1:25">
      <c r="A319" s="3">
        <v>43828</v>
      </c>
      <c r="B319" s="4" t="s">
        <v>38</v>
      </c>
      <c r="C319" s="4"/>
      <c r="D319" s="4"/>
      <c r="E319" s="4"/>
      <c r="F319" s="4">
        <v>300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7">
        <f t="shared" si="53"/>
        <v>12000</v>
      </c>
      <c r="Y319" s="8"/>
    </row>
    <row r="320" spans="1:25">
      <c r="A320" s="3">
        <v>43828</v>
      </c>
      <c r="B320" s="4" t="s">
        <v>39</v>
      </c>
      <c r="C320" s="4">
        <v>250</v>
      </c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7">
        <f t="shared" si="53"/>
        <v>10000</v>
      </c>
      <c r="Y320" s="8">
        <f>SUM(X316:X320)</f>
        <v>55600</v>
      </c>
    </row>
    <row r="321" spans="1:25">
      <c r="A321" s="71" t="s">
        <v>1</v>
      </c>
      <c r="B321" s="71"/>
      <c r="C321" s="6">
        <f t="shared" ref="C321:X321" si="58">SUM(C311:C320)</f>
        <v>1700</v>
      </c>
      <c r="D321" s="6">
        <f t="shared" si="58"/>
        <v>356</v>
      </c>
      <c r="E321" s="6">
        <f t="shared" si="58"/>
        <v>0</v>
      </c>
      <c r="F321" s="6">
        <f t="shared" si="58"/>
        <v>790</v>
      </c>
      <c r="G321" s="6">
        <f t="shared" si="58"/>
        <v>0</v>
      </c>
      <c r="H321" s="6">
        <f t="shared" si="58"/>
        <v>0</v>
      </c>
      <c r="I321" s="6">
        <f t="shared" si="58"/>
        <v>423</v>
      </c>
      <c r="J321" s="6">
        <f t="shared" si="58"/>
        <v>0</v>
      </c>
      <c r="K321" s="6">
        <f t="shared" si="58"/>
        <v>4</v>
      </c>
      <c r="L321" s="6">
        <f t="shared" si="58"/>
        <v>0</v>
      </c>
      <c r="M321" s="6">
        <f t="shared" si="58"/>
        <v>326</v>
      </c>
      <c r="N321" s="6">
        <f t="shared" si="58"/>
        <v>0</v>
      </c>
      <c r="O321" s="6">
        <f t="shared" si="58"/>
        <v>0</v>
      </c>
      <c r="P321" s="6">
        <f t="shared" si="58"/>
        <v>100</v>
      </c>
      <c r="Q321" s="6">
        <f t="shared" si="58"/>
        <v>0</v>
      </c>
      <c r="R321" s="6">
        <f t="shared" si="58"/>
        <v>0</v>
      </c>
      <c r="S321" s="6">
        <f t="shared" si="58"/>
        <v>0</v>
      </c>
      <c r="T321" s="6">
        <f t="shared" si="58"/>
        <v>0</v>
      </c>
      <c r="U321" s="6">
        <f t="shared" si="58"/>
        <v>0</v>
      </c>
      <c r="V321" s="6">
        <f t="shared" si="58"/>
        <v>0</v>
      </c>
      <c r="W321" s="6">
        <f t="shared" si="58"/>
        <v>0</v>
      </c>
      <c r="X321" s="6">
        <f t="shared" si="58"/>
        <v>131515</v>
      </c>
      <c r="Y321" s="8"/>
    </row>
    <row r="322" spans="1:25">
      <c r="A322" s="3">
        <v>43829</v>
      </c>
      <c r="B322" s="4" t="s">
        <v>22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7">
        <f t="shared" si="53"/>
        <v>0</v>
      </c>
      <c r="Y322" s="8"/>
    </row>
    <row r="323" spans="1:25">
      <c r="A323" s="3">
        <v>43829</v>
      </c>
      <c r="B323" s="4" t="s">
        <v>24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7">
        <f t="shared" si="53"/>
        <v>0</v>
      </c>
      <c r="Y323" s="8"/>
    </row>
    <row r="324" spans="1:25">
      <c r="A324" s="3">
        <v>43829</v>
      </c>
      <c r="B324" s="4" t="s">
        <v>32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7">
        <f t="shared" si="53"/>
        <v>0</v>
      </c>
      <c r="Y324" s="8">
        <f>SUM(X322:X324)</f>
        <v>0</v>
      </c>
    </row>
    <row r="325" spans="1:25">
      <c r="A325" s="3">
        <v>43829</v>
      </c>
      <c r="B325" s="4" t="s">
        <v>33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7">
        <f t="shared" si="53"/>
        <v>0</v>
      </c>
      <c r="Y325" s="8"/>
    </row>
    <row r="326" spans="1:25">
      <c r="A326" s="3">
        <v>43829</v>
      </c>
      <c r="B326" s="4" t="s">
        <v>34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7">
        <f t="shared" si="53"/>
        <v>0</v>
      </c>
      <c r="Y326" s="8">
        <f>SUM(X325:X326)</f>
        <v>0</v>
      </c>
    </row>
    <row r="327" spans="1:25">
      <c r="A327" s="3">
        <v>43829</v>
      </c>
      <c r="B327" s="4" t="s">
        <v>35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7">
        <f t="shared" si="53"/>
        <v>0</v>
      </c>
      <c r="Y327" s="8"/>
    </row>
    <row r="328" spans="1:25">
      <c r="A328" s="3">
        <v>43829</v>
      </c>
      <c r="B328" s="4" t="s">
        <v>36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7">
        <f t="shared" si="53"/>
        <v>0</v>
      </c>
      <c r="Y328" s="8"/>
    </row>
    <row r="329" spans="1:25">
      <c r="A329" s="3">
        <v>43829</v>
      </c>
      <c r="B329" s="4" t="s">
        <v>37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7">
        <f t="shared" si="53"/>
        <v>0</v>
      </c>
      <c r="Y329" s="8"/>
    </row>
    <row r="330" spans="1:25">
      <c r="A330" s="3">
        <v>43829</v>
      </c>
      <c r="B330" s="4" t="s">
        <v>38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7">
        <f t="shared" si="53"/>
        <v>0</v>
      </c>
      <c r="Y330" s="8"/>
    </row>
    <row r="331" spans="1:25">
      <c r="A331" s="3">
        <v>43829</v>
      </c>
      <c r="B331" s="4" t="s">
        <v>39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7">
        <f t="shared" si="53"/>
        <v>0</v>
      </c>
      <c r="Y331" s="8">
        <f>SUM(X327:X331)</f>
        <v>0</v>
      </c>
    </row>
    <row r="332" spans="1:25">
      <c r="A332" s="71" t="s">
        <v>1</v>
      </c>
      <c r="B332" s="71"/>
      <c r="C332" s="6">
        <f t="shared" ref="C332:X332" si="59">SUM(C322:C331)</f>
        <v>0</v>
      </c>
      <c r="D332" s="6">
        <f t="shared" si="59"/>
        <v>0</v>
      </c>
      <c r="E332" s="6">
        <f t="shared" si="59"/>
        <v>0</v>
      </c>
      <c r="F332" s="6">
        <f t="shared" si="59"/>
        <v>0</v>
      </c>
      <c r="G332" s="6">
        <f t="shared" si="59"/>
        <v>0</v>
      </c>
      <c r="H332" s="6">
        <f t="shared" si="59"/>
        <v>0</v>
      </c>
      <c r="I332" s="6">
        <f t="shared" si="59"/>
        <v>0</v>
      </c>
      <c r="J332" s="6">
        <f t="shared" si="59"/>
        <v>0</v>
      </c>
      <c r="K332" s="6">
        <f t="shared" si="59"/>
        <v>0</v>
      </c>
      <c r="L332" s="6">
        <f t="shared" si="59"/>
        <v>0</v>
      </c>
      <c r="M332" s="6">
        <f t="shared" si="59"/>
        <v>0</v>
      </c>
      <c r="N332" s="6">
        <f t="shared" si="59"/>
        <v>0</v>
      </c>
      <c r="O332" s="6">
        <f t="shared" si="59"/>
        <v>0</v>
      </c>
      <c r="P332" s="6">
        <f t="shared" si="59"/>
        <v>0</v>
      </c>
      <c r="Q332" s="6">
        <f t="shared" si="59"/>
        <v>0</v>
      </c>
      <c r="R332" s="6">
        <f t="shared" si="59"/>
        <v>0</v>
      </c>
      <c r="S332" s="6">
        <f t="shared" si="59"/>
        <v>0</v>
      </c>
      <c r="T332" s="6">
        <f t="shared" si="59"/>
        <v>0</v>
      </c>
      <c r="U332" s="6">
        <f t="shared" si="59"/>
        <v>0</v>
      </c>
      <c r="V332" s="6">
        <f t="shared" si="59"/>
        <v>0</v>
      </c>
      <c r="W332" s="6">
        <f t="shared" si="59"/>
        <v>0</v>
      </c>
      <c r="X332" s="6">
        <f t="shared" si="59"/>
        <v>0</v>
      </c>
      <c r="Y332" s="8"/>
    </row>
    <row r="333" spans="1:25">
      <c r="A333" s="3">
        <v>43830</v>
      </c>
      <c r="B333" s="4" t="s">
        <v>22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7">
        <f t="shared" si="53"/>
        <v>0</v>
      </c>
      <c r="Y333" s="8"/>
    </row>
    <row r="334" spans="1:25">
      <c r="A334" s="3">
        <v>43830</v>
      </c>
      <c r="B334" s="4" t="s">
        <v>24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7">
        <f t="shared" si="53"/>
        <v>0</v>
      </c>
      <c r="Y334" s="8"/>
    </row>
    <row r="335" spans="1:25">
      <c r="A335" s="3">
        <v>43830</v>
      </c>
      <c r="B335" s="4" t="s">
        <v>32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7">
        <f t="shared" si="53"/>
        <v>0</v>
      </c>
      <c r="Y335" s="8">
        <f>SUM(X333:X335)</f>
        <v>0</v>
      </c>
    </row>
    <row r="336" spans="1:25">
      <c r="A336" s="3">
        <v>43830</v>
      </c>
      <c r="B336" s="4" t="s">
        <v>33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7">
        <f t="shared" si="53"/>
        <v>0</v>
      </c>
      <c r="Y336" s="8"/>
    </row>
    <row r="337" spans="1:25">
      <c r="A337" s="3">
        <v>43830</v>
      </c>
      <c r="B337" s="4" t="s">
        <v>34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7">
        <f t="shared" si="53"/>
        <v>0</v>
      </c>
      <c r="Y337" s="8">
        <f>SUM(X336:X337)</f>
        <v>0</v>
      </c>
    </row>
    <row r="338" spans="1:25">
      <c r="A338" s="3">
        <v>43830</v>
      </c>
      <c r="B338" s="4" t="s">
        <v>35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7">
        <f t="shared" si="53"/>
        <v>0</v>
      </c>
      <c r="Y338" s="8"/>
    </row>
    <row r="339" spans="1:25">
      <c r="A339" s="3">
        <v>43830</v>
      </c>
      <c r="B339" s="4" t="s">
        <v>36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7">
        <f t="shared" si="53"/>
        <v>0</v>
      </c>
      <c r="Y339" s="8"/>
    </row>
    <row r="340" spans="1:25">
      <c r="A340" s="3">
        <v>43830</v>
      </c>
      <c r="B340" s="4" t="s">
        <v>37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7">
        <f t="shared" ref="X340:X342" si="60">(C340*40)+(D340*25)+(E340*20)+(F340*40)+(G340*50)+(H340*50)+(I340*25)+(J340*30)+(K340*40)+(L340*30)+(M340*30)+(N340*30)+(O340*30)+(P340*25+(Q340*1000)+(R340*1000)+(S340*950)+(T340*40)+(U340*25)+(V340*50)+(W340*50))</f>
        <v>0</v>
      </c>
      <c r="Y340" s="8"/>
    </row>
    <row r="341" spans="1:25">
      <c r="A341" s="3">
        <v>43830</v>
      </c>
      <c r="B341" s="4" t="s">
        <v>38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7">
        <f t="shared" si="60"/>
        <v>0</v>
      </c>
      <c r="Y341" s="8"/>
    </row>
    <row r="342" spans="1:25">
      <c r="A342" s="3">
        <v>43830</v>
      </c>
      <c r="B342" s="4" t="s">
        <v>39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7">
        <f t="shared" si="60"/>
        <v>0</v>
      </c>
      <c r="Y342" s="8">
        <f>SUM(X338:X342)</f>
        <v>0</v>
      </c>
    </row>
    <row r="343" spans="1:25">
      <c r="A343" s="71" t="s">
        <v>1</v>
      </c>
      <c r="B343" s="71"/>
      <c r="C343" s="6">
        <f t="shared" ref="C343:X343" si="61">SUM(C333:C342)</f>
        <v>0</v>
      </c>
      <c r="D343" s="6">
        <f t="shared" si="61"/>
        <v>0</v>
      </c>
      <c r="E343" s="6">
        <f t="shared" si="61"/>
        <v>0</v>
      </c>
      <c r="F343" s="6">
        <f t="shared" si="61"/>
        <v>0</v>
      </c>
      <c r="G343" s="6">
        <f t="shared" si="61"/>
        <v>0</v>
      </c>
      <c r="H343" s="6">
        <f t="shared" si="61"/>
        <v>0</v>
      </c>
      <c r="I343" s="6">
        <f t="shared" si="61"/>
        <v>0</v>
      </c>
      <c r="J343" s="6">
        <f t="shared" si="61"/>
        <v>0</v>
      </c>
      <c r="K343" s="6">
        <f t="shared" si="61"/>
        <v>0</v>
      </c>
      <c r="L343" s="6">
        <f t="shared" si="61"/>
        <v>0</v>
      </c>
      <c r="M343" s="6">
        <f t="shared" si="61"/>
        <v>0</v>
      </c>
      <c r="N343" s="6">
        <f t="shared" si="61"/>
        <v>0</v>
      </c>
      <c r="O343" s="6">
        <f t="shared" si="61"/>
        <v>0</v>
      </c>
      <c r="P343" s="6">
        <f t="shared" si="61"/>
        <v>0</v>
      </c>
      <c r="Q343" s="6">
        <f t="shared" si="61"/>
        <v>0</v>
      </c>
      <c r="R343" s="6">
        <f t="shared" si="61"/>
        <v>0</v>
      </c>
      <c r="S343" s="6">
        <f t="shared" si="61"/>
        <v>0</v>
      </c>
      <c r="T343" s="6">
        <f t="shared" si="61"/>
        <v>0</v>
      </c>
      <c r="U343" s="6">
        <f t="shared" si="61"/>
        <v>0</v>
      </c>
      <c r="V343" s="6">
        <f t="shared" si="61"/>
        <v>0</v>
      </c>
      <c r="W343" s="6">
        <f t="shared" si="61"/>
        <v>0</v>
      </c>
      <c r="X343" s="6">
        <f t="shared" si="61"/>
        <v>0</v>
      </c>
      <c r="Y343" s="8"/>
    </row>
  </sheetData>
  <mergeCells count="35">
    <mergeCell ref="A310:B310"/>
    <mergeCell ref="A321:B321"/>
    <mergeCell ref="A332:B332"/>
    <mergeCell ref="A343:B343"/>
    <mergeCell ref="X1:X2"/>
    <mergeCell ref="A255:B255"/>
    <mergeCell ref="A266:B266"/>
    <mergeCell ref="A277:B277"/>
    <mergeCell ref="A288:B288"/>
    <mergeCell ref="A299:B299"/>
    <mergeCell ref="A200:B200"/>
    <mergeCell ref="A211:B211"/>
    <mergeCell ref="A222:B222"/>
    <mergeCell ref="A233:B233"/>
    <mergeCell ref="A244:B244"/>
    <mergeCell ref="A145:B145"/>
    <mergeCell ref="A156:B156"/>
    <mergeCell ref="A167:B167"/>
    <mergeCell ref="A178:B178"/>
    <mergeCell ref="A189:B189"/>
    <mergeCell ref="A101:B101"/>
    <mergeCell ref="A112:B112"/>
    <mergeCell ref="AA112:AF112"/>
    <mergeCell ref="A123:B123"/>
    <mergeCell ref="A134:B134"/>
    <mergeCell ref="A46:B46"/>
    <mergeCell ref="A57:B57"/>
    <mergeCell ref="A68:B68"/>
    <mergeCell ref="A79:B79"/>
    <mergeCell ref="A90:B90"/>
    <mergeCell ref="A1:W1"/>
    <mergeCell ref="AA3:AF3"/>
    <mergeCell ref="A13:B13"/>
    <mergeCell ref="A24:B24"/>
    <mergeCell ref="A35:B35"/>
  </mergeCells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10"/>
  <sheetViews>
    <sheetView topLeftCell="L1" zoomScale="80" zoomScaleNormal="80" workbookViewId="0">
      <pane ySplit="2" topLeftCell="A3" activePane="bottomLeft" state="frozen"/>
      <selection pane="bottomLeft" activeCell="C2" sqref="C2:T2"/>
    </sheetView>
  </sheetViews>
  <sheetFormatPr defaultColWidth="9" defaultRowHeight="14.4"/>
  <cols>
    <col min="24" max="24" width="7.44140625" customWidth="1"/>
    <col min="25" max="26" width="8.44140625" customWidth="1"/>
    <col min="27" max="29" width="10.109375" customWidth="1"/>
    <col min="30" max="30" width="12.5546875"/>
    <col min="31" max="31" width="11"/>
  </cols>
  <sheetData>
    <row r="1" spans="1:31">
      <c r="A1" s="70" t="s">
        <v>40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4" t="s">
        <v>1</v>
      </c>
      <c r="V1" s="8"/>
      <c r="X1" s="70" t="s">
        <v>23</v>
      </c>
      <c r="Y1" s="70"/>
      <c r="Z1" s="70"/>
      <c r="AA1" s="70"/>
      <c r="AB1" s="70"/>
      <c r="AC1" s="70"/>
      <c r="AD1" s="21"/>
      <c r="AE1" s="21"/>
    </row>
    <row r="2" spans="1:31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20</v>
      </c>
      <c r="R2" s="2" t="s">
        <v>19</v>
      </c>
      <c r="S2" s="2" t="s">
        <v>18</v>
      </c>
      <c r="T2" s="2" t="s">
        <v>21</v>
      </c>
      <c r="U2" s="74"/>
      <c r="V2" s="9"/>
      <c r="X2" s="4"/>
      <c r="Y2" s="47" t="s">
        <v>41</v>
      </c>
      <c r="Z2" s="47" t="s">
        <v>42</v>
      </c>
      <c r="AA2" s="47" t="s">
        <v>43</v>
      </c>
      <c r="AB2" s="47" t="s">
        <v>44</v>
      </c>
      <c r="AC2" s="48" t="s">
        <v>45</v>
      </c>
      <c r="AD2" s="50" t="s">
        <v>30</v>
      </c>
      <c r="AE2" s="50" t="s">
        <v>31</v>
      </c>
    </row>
    <row r="3" spans="1:31">
      <c r="A3" s="73">
        <v>43497</v>
      </c>
      <c r="B3" s="4" t="s">
        <v>22</v>
      </c>
      <c r="C3" s="4"/>
      <c r="D3" s="4"/>
      <c r="E3" s="4"/>
      <c r="F3" s="4"/>
      <c r="G3" s="4"/>
      <c r="H3" s="4"/>
      <c r="I3" s="4">
        <v>4</v>
      </c>
      <c r="J3" s="4"/>
      <c r="K3" s="4"/>
      <c r="L3" s="4"/>
      <c r="M3" s="4">
        <v>237</v>
      </c>
      <c r="N3" s="4"/>
      <c r="O3" s="4"/>
      <c r="P3" s="4"/>
      <c r="Q3" s="4"/>
      <c r="R3" s="4"/>
      <c r="S3" s="4"/>
      <c r="T3" s="4"/>
      <c r="U3" s="7">
        <f t="shared" ref="U3:U13" si="0">(C3*40)+(D3*25)+(E3*20)+(F3*40)+(G3*50)+(H3*50)+(I3*25)+(J3*30)+(K3*40)+(L3*30)+(M3*30)+(N3*30)+(O3*30)+(P3*25+(Q3*1000)+(R3*1000)+(S3*950)+(T3*40))</f>
        <v>7210</v>
      </c>
      <c r="V3" s="8"/>
      <c r="X3" s="1" t="s">
        <v>22</v>
      </c>
      <c r="Y3" s="7">
        <f>U3+U14</f>
        <v>13645</v>
      </c>
      <c r="Z3" s="7">
        <f>U36+U58+U69+U80+U91</f>
        <v>31895</v>
      </c>
      <c r="AA3" s="7">
        <f>U113+U124+U135+U146+U157+U168</f>
        <v>41840</v>
      </c>
      <c r="AB3" s="7">
        <f>U190+U201+U212+U223+U234+U245</f>
        <v>65895</v>
      </c>
      <c r="AC3" s="13">
        <f>U267+U278+U289+U300</f>
        <v>35680</v>
      </c>
      <c r="AD3" s="24">
        <f>SUM(Y3:AC3)</f>
        <v>188955</v>
      </c>
      <c r="AE3" s="24">
        <f>AD3/25</f>
        <v>7558.2</v>
      </c>
    </row>
    <row r="4" spans="1:31">
      <c r="A4" s="73"/>
      <c r="B4" s="4" t="s">
        <v>24</v>
      </c>
      <c r="C4" s="4"/>
      <c r="D4" s="4"/>
      <c r="E4" s="4"/>
      <c r="F4" s="4"/>
      <c r="G4" s="4"/>
      <c r="H4" s="4"/>
      <c r="I4" s="4">
        <v>110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7">
        <f t="shared" si="0"/>
        <v>2750</v>
      </c>
      <c r="V4" s="8"/>
      <c r="X4" s="1" t="s">
        <v>24</v>
      </c>
      <c r="Y4" s="7">
        <f t="shared" ref="Y4:Y12" si="1">U4+U15</f>
        <v>5100</v>
      </c>
      <c r="Z4" s="7">
        <f t="shared" ref="Z4:Z12" si="2">U37+U59+U70+U81+U92</f>
        <v>9275</v>
      </c>
      <c r="AA4" s="7">
        <f t="shared" ref="AA4:AA12" si="3">U114+U125+U136+U147+U158+U169</f>
        <v>44750</v>
      </c>
      <c r="AB4" s="7">
        <f t="shared" ref="AB4:AB12" si="4">U191+U202+U213+U224+U235+U246</f>
        <v>31450</v>
      </c>
      <c r="AC4" s="13">
        <f t="shared" ref="AC4:AC12" si="5">U268+U279+U290+U301</f>
        <v>0</v>
      </c>
      <c r="AD4" s="24">
        <f t="shared" ref="AD4:AD13" si="6">SUM(Y4:AC4)</f>
        <v>90575</v>
      </c>
      <c r="AE4" s="24">
        <f t="shared" ref="AE4:AE7" si="7">AD4/25</f>
        <v>3623</v>
      </c>
    </row>
    <row r="5" spans="1:31">
      <c r="A5" s="73"/>
      <c r="B5" s="4" t="s">
        <v>32</v>
      </c>
      <c r="C5" s="4"/>
      <c r="D5" s="4"/>
      <c r="E5" s="4"/>
      <c r="F5" s="4"/>
      <c r="G5" s="4"/>
      <c r="H5" s="4"/>
      <c r="I5" s="4">
        <v>14</v>
      </c>
      <c r="J5" s="4"/>
      <c r="K5" s="4"/>
      <c r="L5" s="4"/>
      <c r="M5" s="4">
        <v>438</v>
      </c>
      <c r="N5" s="4"/>
      <c r="O5" s="4"/>
      <c r="P5" s="4"/>
      <c r="Q5" s="4"/>
      <c r="R5" s="4"/>
      <c r="S5" s="4"/>
      <c r="T5" s="4"/>
      <c r="U5" s="7">
        <f t="shared" si="0"/>
        <v>13490</v>
      </c>
      <c r="V5" s="8">
        <f>SUM(U3:U5)</f>
        <v>23450</v>
      </c>
      <c r="X5" s="1" t="s">
        <v>32</v>
      </c>
      <c r="Y5" s="7">
        <f t="shared" si="1"/>
        <v>24900</v>
      </c>
      <c r="Z5" s="7">
        <f t="shared" si="2"/>
        <v>65475</v>
      </c>
      <c r="AA5" s="7">
        <f t="shared" si="3"/>
        <v>105400</v>
      </c>
      <c r="AB5" s="7">
        <f t="shared" si="4"/>
        <v>94995</v>
      </c>
      <c r="AC5" s="13">
        <f t="shared" si="5"/>
        <v>64000</v>
      </c>
      <c r="AD5" s="24">
        <f t="shared" si="6"/>
        <v>354770</v>
      </c>
      <c r="AE5" s="24">
        <f t="shared" si="7"/>
        <v>14190.8</v>
      </c>
    </row>
    <row r="6" spans="1:31">
      <c r="A6" s="73"/>
      <c r="B6" s="4" t="s">
        <v>33</v>
      </c>
      <c r="C6" s="4">
        <v>450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7">
        <f t="shared" si="0"/>
        <v>18000</v>
      </c>
      <c r="V6" s="8"/>
      <c r="X6" s="1" t="s">
        <v>33</v>
      </c>
      <c r="Y6" s="7">
        <f t="shared" si="1"/>
        <v>32000</v>
      </c>
      <c r="Z6" s="7">
        <f t="shared" si="2"/>
        <v>102000</v>
      </c>
      <c r="AA6" s="7">
        <f t="shared" si="3"/>
        <v>123000</v>
      </c>
      <c r="AB6" s="7">
        <f t="shared" si="4"/>
        <v>119280</v>
      </c>
      <c r="AC6" s="13">
        <f t="shared" si="5"/>
        <v>70090</v>
      </c>
      <c r="AD6" s="24">
        <f t="shared" si="6"/>
        <v>446370</v>
      </c>
      <c r="AE6" s="24">
        <f t="shared" si="7"/>
        <v>17854.8</v>
      </c>
    </row>
    <row r="7" spans="1:31">
      <c r="A7" s="73"/>
      <c r="B7" s="4" t="s">
        <v>34</v>
      </c>
      <c r="C7" s="4">
        <v>450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7">
        <f t="shared" si="0"/>
        <v>18000</v>
      </c>
      <c r="V7" s="8">
        <f>SUM(U6:U7)</f>
        <v>36000</v>
      </c>
      <c r="X7" s="1" t="s">
        <v>34</v>
      </c>
      <c r="Y7" s="7">
        <f t="shared" si="1"/>
        <v>30000</v>
      </c>
      <c r="Z7" s="7">
        <f t="shared" si="2"/>
        <v>90000</v>
      </c>
      <c r="AA7" s="7">
        <f t="shared" si="3"/>
        <v>94000</v>
      </c>
      <c r="AB7" s="7">
        <f t="shared" si="4"/>
        <v>78000</v>
      </c>
      <c r="AC7" s="13">
        <f t="shared" si="5"/>
        <v>84390</v>
      </c>
      <c r="AD7" s="24">
        <f t="shared" si="6"/>
        <v>376390</v>
      </c>
      <c r="AE7" s="24">
        <f t="shared" si="7"/>
        <v>15055.6</v>
      </c>
    </row>
    <row r="8" spans="1:31">
      <c r="A8" s="73"/>
      <c r="B8" s="4" t="s">
        <v>35</v>
      </c>
      <c r="C8" s="4"/>
      <c r="D8" s="4"/>
      <c r="E8" s="4"/>
      <c r="F8" s="4">
        <v>133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7">
        <f t="shared" si="0"/>
        <v>5320</v>
      </c>
      <c r="V8" s="8"/>
      <c r="X8" s="1" t="s">
        <v>35</v>
      </c>
      <c r="Y8" s="7">
        <f t="shared" si="1"/>
        <v>13320</v>
      </c>
      <c r="Z8" s="7">
        <f t="shared" si="2"/>
        <v>39040</v>
      </c>
      <c r="AA8" s="7">
        <f t="shared" si="3"/>
        <v>60890</v>
      </c>
      <c r="AB8" s="7">
        <f t="shared" si="4"/>
        <v>56020</v>
      </c>
      <c r="AC8" s="13">
        <f t="shared" si="5"/>
        <v>36520</v>
      </c>
      <c r="AD8" s="24">
        <f t="shared" si="6"/>
        <v>205790</v>
      </c>
      <c r="AE8" s="24">
        <f>AD8/19</f>
        <v>10831.052631578947</v>
      </c>
    </row>
    <row r="9" spans="1:31">
      <c r="A9" s="73"/>
      <c r="B9" s="4" t="s">
        <v>36</v>
      </c>
      <c r="C9" s="4"/>
      <c r="D9" s="4"/>
      <c r="E9" s="4"/>
      <c r="F9" s="4">
        <v>200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7">
        <f t="shared" si="0"/>
        <v>8000</v>
      </c>
      <c r="V9" s="8"/>
      <c r="X9" s="1" t="s">
        <v>36</v>
      </c>
      <c r="Y9" s="7">
        <f t="shared" si="1"/>
        <v>18240</v>
      </c>
      <c r="Z9" s="7">
        <f t="shared" si="2"/>
        <v>47800</v>
      </c>
      <c r="AA9" s="7">
        <f t="shared" si="3"/>
        <v>57300</v>
      </c>
      <c r="AB9" s="7">
        <f t="shared" si="4"/>
        <v>57720</v>
      </c>
      <c r="AC9" s="13">
        <f t="shared" si="5"/>
        <v>50290</v>
      </c>
      <c r="AD9" s="24">
        <f t="shared" si="6"/>
        <v>231350</v>
      </c>
      <c r="AE9" s="24">
        <f>AD9/22</f>
        <v>10515.90909090909</v>
      </c>
    </row>
    <row r="10" spans="1:31">
      <c r="A10" s="73"/>
      <c r="B10" s="4" t="s">
        <v>37</v>
      </c>
      <c r="C10" s="4"/>
      <c r="D10" s="4"/>
      <c r="E10" s="4"/>
      <c r="F10" s="4">
        <v>200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7">
        <f t="shared" si="0"/>
        <v>8000</v>
      </c>
      <c r="V10" s="8"/>
      <c r="X10" s="1" t="s">
        <v>37</v>
      </c>
      <c r="Y10" s="7">
        <f t="shared" si="1"/>
        <v>15200</v>
      </c>
      <c r="Z10" s="7">
        <f t="shared" si="2"/>
        <v>54760</v>
      </c>
      <c r="AA10" s="7">
        <f t="shared" si="3"/>
        <v>67680</v>
      </c>
      <c r="AB10" s="7">
        <f t="shared" si="4"/>
        <v>54560</v>
      </c>
      <c r="AC10" s="13">
        <f t="shared" si="5"/>
        <v>42000</v>
      </c>
      <c r="AD10" s="24">
        <f t="shared" si="6"/>
        <v>234200</v>
      </c>
      <c r="AE10" s="24">
        <f t="shared" ref="AE10:AE13" si="8">AD10/25</f>
        <v>9368</v>
      </c>
    </row>
    <row r="11" spans="1:31">
      <c r="A11" s="73"/>
      <c r="B11" s="4" t="s">
        <v>38</v>
      </c>
      <c r="C11" s="4"/>
      <c r="D11" s="4"/>
      <c r="E11" s="4"/>
      <c r="F11" s="4">
        <v>225</v>
      </c>
      <c r="G11" s="4">
        <v>40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7">
        <f t="shared" si="0"/>
        <v>11000</v>
      </c>
      <c r="V11" s="8"/>
      <c r="X11" s="1" t="s">
        <v>38</v>
      </c>
      <c r="Y11" s="7">
        <f t="shared" si="1"/>
        <v>18000</v>
      </c>
      <c r="Z11" s="7">
        <f t="shared" si="2"/>
        <v>35330</v>
      </c>
      <c r="AA11" s="7">
        <f t="shared" si="3"/>
        <v>49160</v>
      </c>
      <c r="AB11" s="7">
        <f t="shared" si="4"/>
        <v>43950</v>
      </c>
      <c r="AC11" s="13">
        <f t="shared" si="5"/>
        <v>35000</v>
      </c>
      <c r="AD11" s="24">
        <f t="shared" si="6"/>
        <v>181440</v>
      </c>
      <c r="AE11" s="24">
        <f t="shared" si="8"/>
        <v>7257.6</v>
      </c>
    </row>
    <row r="12" spans="1:31">
      <c r="A12" s="73"/>
      <c r="B12" s="4" t="s">
        <v>39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7">
        <f t="shared" si="0"/>
        <v>0</v>
      </c>
      <c r="V12" s="8">
        <f>SUM(U8:U12)</f>
        <v>32320</v>
      </c>
      <c r="X12" s="1" t="s">
        <v>39</v>
      </c>
      <c r="Y12" s="7">
        <f t="shared" si="1"/>
        <v>4800</v>
      </c>
      <c r="Z12" s="7">
        <f t="shared" si="2"/>
        <v>0</v>
      </c>
      <c r="AA12" s="7">
        <f t="shared" si="3"/>
        <v>10440</v>
      </c>
      <c r="AB12" s="7">
        <f t="shared" si="4"/>
        <v>10000</v>
      </c>
      <c r="AC12" s="13">
        <f t="shared" si="5"/>
        <v>12000</v>
      </c>
      <c r="AD12" s="24">
        <f t="shared" si="6"/>
        <v>37240</v>
      </c>
      <c r="AE12" s="24">
        <f>AD12/22</f>
        <v>1692.7272727272727</v>
      </c>
    </row>
    <row r="13" spans="1:31">
      <c r="A13" s="71" t="s">
        <v>1</v>
      </c>
      <c r="B13" s="71"/>
      <c r="C13" s="6">
        <f t="shared" ref="C13:T13" si="9">SUM(C3:C12)</f>
        <v>900</v>
      </c>
      <c r="D13" s="6">
        <f t="shared" si="9"/>
        <v>0</v>
      </c>
      <c r="E13" s="6">
        <f t="shared" si="9"/>
        <v>0</v>
      </c>
      <c r="F13" s="6">
        <f t="shared" si="9"/>
        <v>758</v>
      </c>
      <c r="G13" s="6">
        <f t="shared" si="9"/>
        <v>40</v>
      </c>
      <c r="H13" s="6">
        <f t="shared" si="9"/>
        <v>0</v>
      </c>
      <c r="I13" s="6">
        <f t="shared" si="9"/>
        <v>128</v>
      </c>
      <c r="J13" s="6">
        <f t="shared" si="9"/>
        <v>0</v>
      </c>
      <c r="K13" s="6">
        <f t="shared" si="9"/>
        <v>0</v>
      </c>
      <c r="L13" s="6">
        <f t="shared" si="9"/>
        <v>0</v>
      </c>
      <c r="M13" s="6">
        <f t="shared" si="9"/>
        <v>675</v>
      </c>
      <c r="N13" s="6">
        <f t="shared" si="9"/>
        <v>0</v>
      </c>
      <c r="O13" s="6">
        <f t="shared" si="9"/>
        <v>0</v>
      </c>
      <c r="P13" s="6">
        <f t="shared" si="9"/>
        <v>0</v>
      </c>
      <c r="Q13" s="6">
        <f t="shared" si="9"/>
        <v>0</v>
      </c>
      <c r="R13" s="6">
        <f t="shared" si="9"/>
        <v>0</v>
      </c>
      <c r="S13" s="6">
        <f t="shared" si="9"/>
        <v>0</v>
      </c>
      <c r="T13" s="6">
        <f t="shared" si="9"/>
        <v>0</v>
      </c>
      <c r="U13" s="46">
        <f t="shared" si="0"/>
        <v>91770</v>
      </c>
      <c r="V13" s="8"/>
      <c r="X13" s="5" t="s">
        <v>1</v>
      </c>
      <c r="Y13" s="46">
        <f t="shared" ref="Y13:AC13" si="10">SUM(Y3:Y12)</f>
        <v>175205</v>
      </c>
      <c r="Z13" s="46">
        <f t="shared" si="10"/>
        <v>475575</v>
      </c>
      <c r="AA13" s="46">
        <f t="shared" si="10"/>
        <v>654460</v>
      </c>
      <c r="AB13" s="46">
        <f t="shared" si="10"/>
        <v>611870</v>
      </c>
      <c r="AC13" s="13">
        <f t="shared" si="10"/>
        <v>429970</v>
      </c>
      <c r="AD13" s="24">
        <f t="shared" si="6"/>
        <v>2347080</v>
      </c>
      <c r="AE13" s="24">
        <f t="shared" si="8"/>
        <v>93883.199999999997</v>
      </c>
    </row>
    <row r="14" spans="1:31">
      <c r="A14" s="73">
        <v>43498</v>
      </c>
      <c r="B14" s="4" t="s">
        <v>22</v>
      </c>
      <c r="C14" s="4"/>
      <c r="D14" s="4"/>
      <c r="E14" s="4"/>
      <c r="F14" s="4"/>
      <c r="G14" s="4"/>
      <c r="H14" s="4"/>
      <c r="I14" s="4">
        <v>9</v>
      </c>
      <c r="J14" s="4"/>
      <c r="K14" s="4"/>
      <c r="L14" s="4">
        <v>133</v>
      </c>
      <c r="M14" s="4">
        <v>74</v>
      </c>
      <c r="N14" s="4"/>
      <c r="O14" s="4"/>
      <c r="P14" s="4"/>
      <c r="Q14" s="4"/>
      <c r="R14" s="4"/>
      <c r="S14" s="4"/>
      <c r="T14" s="4"/>
      <c r="U14" s="7">
        <f t="shared" ref="U14:U77" si="11">(C14*40)+(D14*25)+(E14*20)+(F14*40)+(G14*50)+(H14*50)+(I14*25)+(J14*30)+(K14*40)+(L14*30)+(M14*30)+(N14*30)+(O14*30)+(P14*25+(Q14*1000)+(R14*1000)+(S14*950)+(T14*40))</f>
        <v>6435</v>
      </c>
      <c r="V14" s="8"/>
    </row>
    <row r="15" spans="1:31">
      <c r="A15" s="73"/>
      <c r="B15" s="4" t="s">
        <v>24</v>
      </c>
      <c r="C15" s="4"/>
      <c r="D15" s="4"/>
      <c r="E15" s="4"/>
      <c r="F15" s="4"/>
      <c r="G15" s="4"/>
      <c r="H15" s="4"/>
      <c r="I15" s="4">
        <v>94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7">
        <f t="shared" si="11"/>
        <v>2350</v>
      </c>
      <c r="V15" s="8"/>
    </row>
    <row r="16" spans="1:31">
      <c r="A16" s="73"/>
      <c r="B16" s="4" t="s">
        <v>32</v>
      </c>
      <c r="C16" s="4"/>
      <c r="D16" s="4">
        <v>40</v>
      </c>
      <c r="E16" s="4"/>
      <c r="F16" s="4"/>
      <c r="G16" s="4"/>
      <c r="H16" s="4"/>
      <c r="I16" s="4"/>
      <c r="J16" s="4">
        <v>75</v>
      </c>
      <c r="K16" s="4"/>
      <c r="L16" s="4">
        <v>134</v>
      </c>
      <c r="M16" s="4">
        <v>138</v>
      </c>
      <c r="N16" s="4"/>
      <c r="O16" s="4"/>
      <c r="P16" s="4"/>
      <c r="Q16" s="4"/>
      <c r="R16" s="4"/>
      <c r="S16" s="4"/>
      <c r="T16" s="4"/>
      <c r="U16" s="7">
        <f t="shared" si="11"/>
        <v>11410</v>
      </c>
      <c r="V16" s="8">
        <f>SUM(U14:U16)</f>
        <v>20195</v>
      </c>
    </row>
    <row r="17" spans="1:22">
      <c r="A17" s="73"/>
      <c r="B17" s="4" t="s">
        <v>33</v>
      </c>
      <c r="C17" s="4">
        <v>350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7">
        <f t="shared" si="11"/>
        <v>14000</v>
      </c>
      <c r="V17" s="8"/>
    </row>
    <row r="18" spans="1:22">
      <c r="A18" s="73"/>
      <c r="B18" s="4" t="s">
        <v>34</v>
      </c>
      <c r="C18" s="4">
        <v>300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7">
        <f t="shared" si="11"/>
        <v>12000</v>
      </c>
      <c r="V18" s="8">
        <f>SUM(U17:U18)</f>
        <v>26000</v>
      </c>
    </row>
    <row r="19" spans="1:22">
      <c r="A19" s="73"/>
      <c r="B19" s="4" t="s">
        <v>35</v>
      </c>
      <c r="C19" s="4">
        <v>200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7">
        <f t="shared" si="11"/>
        <v>8000</v>
      </c>
      <c r="V19" s="8"/>
    </row>
    <row r="20" spans="1:22">
      <c r="A20" s="73"/>
      <c r="B20" s="4" t="s">
        <v>36</v>
      </c>
      <c r="C20" s="4"/>
      <c r="D20" s="4"/>
      <c r="E20" s="4"/>
      <c r="F20" s="4">
        <v>256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7">
        <f t="shared" si="11"/>
        <v>10240</v>
      </c>
      <c r="V20" s="8"/>
    </row>
    <row r="21" spans="1:22">
      <c r="A21" s="73"/>
      <c r="B21" s="4" t="s">
        <v>37</v>
      </c>
      <c r="C21" s="4"/>
      <c r="D21" s="4"/>
      <c r="E21" s="4"/>
      <c r="F21" s="4">
        <v>180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7">
        <f t="shared" si="11"/>
        <v>7200</v>
      </c>
      <c r="V21" s="8"/>
    </row>
    <row r="22" spans="1:22">
      <c r="A22" s="73"/>
      <c r="B22" s="4" t="s">
        <v>38</v>
      </c>
      <c r="C22" s="4"/>
      <c r="D22" s="4"/>
      <c r="E22" s="4"/>
      <c r="F22" s="4"/>
      <c r="G22" s="4">
        <v>140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7">
        <f t="shared" si="11"/>
        <v>7000</v>
      </c>
      <c r="V22" s="8"/>
    </row>
    <row r="23" spans="1:22">
      <c r="A23" s="73"/>
      <c r="B23" s="4" t="s">
        <v>39</v>
      </c>
      <c r="C23" s="4"/>
      <c r="D23" s="4"/>
      <c r="E23" s="4"/>
      <c r="F23" s="4">
        <v>120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7">
        <f t="shared" si="11"/>
        <v>4800</v>
      </c>
      <c r="V23" s="8">
        <f>SUM(U19:U23)</f>
        <v>37240</v>
      </c>
    </row>
    <row r="24" spans="1:22">
      <c r="A24" s="71" t="s">
        <v>1</v>
      </c>
      <c r="B24" s="71"/>
      <c r="C24" s="6">
        <f t="shared" ref="C24:T24" si="12">SUM(C14:C23)</f>
        <v>850</v>
      </c>
      <c r="D24" s="6">
        <f t="shared" si="12"/>
        <v>40</v>
      </c>
      <c r="E24" s="6">
        <f t="shared" si="12"/>
        <v>0</v>
      </c>
      <c r="F24" s="6">
        <f t="shared" si="12"/>
        <v>556</v>
      </c>
      <c r="G24" s="6">
        <f t="shared" si="12"/>
        <v>140</v>
      </c>
      <c r="H24" s="6">
        <f t="shared" si="12"/>
        <v>0</v>
      </c>
      <c r="I24" s="6">
        <f t="shared" si="12"/>
        <v>103</v>
      </c>
      <c r="J24" s="6">
        <f t="shared" si="12"/>
        <v>75</v>
      </c>
      <c r="K24" s="6">
        <f t="shared" si="12"/>
        <v>0</v>
      </c>
      <c r="L24" s="6">
        <f t="shared" si="12"/>
        <v>267</v>
      </c>
      <c r="M24" s="6">
        <f t="shared" si="12"/>
        <v>212</v>
      </c>
      <c r="N24" s="6">
        <f t="shared" si="12"/>
        <v>0</v>
      </c>
      <c r="O24" s="6">
        <f t="shared" si="12"/>
        <v>0</v>
      </c>
      <c r="P24" s="6">
        <f t="shared" si="12"/>
        <v>0</v>
      </c>
      <c r="Q24" s="6">
        <f t="shared" si="12"/>
        <v>0</v>
      </c>
      <c r="R24" s="6">
        <f t="shared" si="12"/>
        <v>0</v>
      </c>
      <c r="S24" s="6">
        <f t="shared" si="12"/>
        <v>0</v>
      </c>
      <c r="T24" s="6">
        <f t="shared" si="12"/>
        <v>0</v>
      </c>
      <c r="U24" s="46">
        <f t="shared" si="11"/>
        <v>83435</v>
      </c>
      <c r="V24" s="8"/>
    </row>
    <row r="25" spans="1:22">
      <c r="A25" s="73">
        <v>43499</v>
      </c>
      <c r="B25" s="4" t="s">
        <v>22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7">
        <f t="shared" si="11"/>
        <v>0</v>
      </c>
      <c r="V25" s="8"/>
    </row>
    <row r="26" spans="1:22">
      <c r="A26" s="73"/>
      <c r="B26" s="4" t="s">
        <v>24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7">
        <f t="shared" si="11"/>
        <v>0</v>
      </c>
      <c r="V26" s="8"/>
    </row>
    <row r="27" spans="1:22">
      <c r="A27" s="73"/>
      <c r="B27" s="4" t="s">
        <v>32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7">
        <f t="shared" si="11"/>
        <v>0</v>
      </c>
      <c r="V27" s="8">
        <f>SUM(U25:U27)</f>
        <v>0</v>
      </c>
    </row>
    <row r="28" spans="1:22">
      <c r="A28" s="73"/>
      <c r="B28" s="4" t="s">
        <v>33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7">
        <f t="shared" si="11"/>
        <v>0</v>
      </c>
      <c r="V28" s="8"/>
    </row>
    <row r="29" spans="1:22">
      <c r="A29" s="73"/>
      <c r="B29" s="4" t="s">
        <v>34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7">
        <f t="shared" si="11"/>
        <v>0</v>
      </c>
      <c r="V29" s="8">
        <f>SUM(U28:U29)</f>
        <v>0</v>
      </c>
    </row>
    <row r="30" spans="1:22">
      <c r="A30" s="73"/>
      <c r="B30" s="4" t="s">
        <v>35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7">
        <f t="shared" si="11"/>
        <v>0</v>
      </c>
      <c r="V30" s="8"/>
    </row>
    <row r="31" spans="1:22">
      <c r="A31" s="73"/>
      <c r="B31" s="4" t="s">
        <v>36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7">
        <f t="shared" si="11"/>
        <v>0</v>
      </c>
      <c r="V31" s="8"/>
    </row>
    <row r="32" spans="1:22">
      <c r="A32" s="73"/>
      <c r="B32" s="4" t="s">
        <v>37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7">
        <f t="shared" si="11"/>
        <v>0</v>
      </c>
      <c r="V32" s="8"/>
    </row>
    <row r="33" spans="1:22">
      <c r="A33" s="73"/>
      <c r="B33" s="4" t="s">
        <v>38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7">
        <f t="shared" si="11"/>
        <v>0</v>
      </c>
      <c r="V33" s="8"/>
    </row>
    <row r="34" spans="1:22">
      <c r="A34" s="73"/>
      <c r="B34" s="4" t="s">
        <v>39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7">
        <f t="shared" si="11"/>
        <v>0</v>
      </c>
      <c r="V34" s="8">
        <f>SUM(U30:U34)</f>
        <v>0</v>
      </c>
    </row>
    <row r="35" spans="1:22">
      <c r="A35" s="71" t="s">
        <v>1</v>
      </c>
      <c r="B35" s="71"/>
      <c r="C35" s="6">
        <f t="shared" ref="C35:T35" si="13">SUM(C25:C34)</f>
        <v>0</v>
      </c>
      <c r="D35" s="6">
        <f t="shared" si="13"/>
        <v>0</v>
      </c>
      <c r="E35" s="6">
        <f t="shared" si="13"/>
        <v>0</v>
      </c>
      <c r="F35" s="6">
        <f t="shared" si="13"/>
        <v>0</v>
      </c>
      <c r="G35" s="6">
        <f t="shared" si="13"/>
        <v>0</v>
      </c>
      <c r="H35" s="6">
        <f t="shared" si="13"/>
        <v>0</v>
      </c>
      <c r="I35" s="6">
        <f t="shared" si="13"/>
        <v>0</v>
      </c>
      <c r="J35" s="6">
        <f t="shared" si="13"/>
        <v>0</v>
      </c>
      <c r="K35" s="6">
        <f t="shared" si="13"/>
        <v>0</v>
      </c>
      <c r="L35" s="6">
        <f t="shared" si="13"/>
        <v>0</v>
      </c>
      <c r="M35" s="6">
        <f t="shared" si="13"/>
        <v>0</v>
      </c>
      <c r="N35" s="6">
        <f t="shared" si="13"/>
        <v>0</v>
      </c>
      <c r="O35" s="6">
        <f t="shared" si="13"/>
        <v>0</v>
      </c>
      <c r="P35" s="6">
        <f t="shared" si="13"/>
        <v>0</v>
      </c>
      <c r="Q35" s="6">
        <f t="shared" si="13"/>
        <v>0</v>
      </c>
      <c r="R35" s="6">
        <f t="shared" si="13"/>
        <v>0</v>
      </c>
      <c r="S35" s="6">
        <f t="shared" si="13"/>
        <v>0</v>
      </c>
      <c r="T35" s="6">
        <f t="shared" si="13"/>
        <v>0</v>
      </c>
      <c r="U35" s="46">
        <f t="shared" si="11"/>
        <v>0</v>
      </c>
      <c r="V35" s="8"/>
    </row>
    <row r="36" spans="1:22">
      <c r="A36" s="73">
        <v>43500</v>
      </c>
      <c r="B36" s="4" t="s">
        <v>22</v>
      </c>
      <c r="C36" s="4"/>
      <c r="D36" s="4">
        <v>112</v>
      </c>
      <c r="E36" s="4"/>
      <c r="F36" s="4"/>
      <c r="G36" s="4"/>
      <c r="H36" s="4"/>
      <c r="I36" s="4">
        <v>8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>
        <v>200</v>
      </c>
      <c r="U36" s="7">
        <f t="shared" si="11"/>
        <v>11000</v>
      </c>
      <c r="V36" s="8"/>
    </row>
    <row r="37" spans="1:22">
      <c r="A37" s="73"/>
      <c r="B37" s="4" t="s">
        <v>24</v>
      </c>
      <c r="C37" s="4"/>
      <c r="D37" s="4"/>
      <c r="E37" s="4"/>
      <c r="F37" s="4"/>
      <c r="G37" s="4"/>
      <c r="H37" s="4"/>
      <c r="I37" s="4">
        <v>196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7">
        <f t="shared" si="11"/>
        <v>4900</v>
      </c>
      <c r="V37" s="8"/>
    </row>
    <row r="38" spans="1:22">
      <c r="A38" s="73"/>
      <c r="B38" s="4" t="s">
        <v>32</v>
      </c>
      <c r="C38" s="4">
        <v>2</v>
      </c>
      <c r="D38" s="4"/>
      <c r="E38" s="4"/>
      <c r="F38" s="4"/>
      <c r="G38" s="4"/>
      <c r="H38" s="4"/>
      <c r="I38" s="4">
        <v>28</v>
      </c>
      <c r="J38" s="4">
        <v>387</v>
      </c>
      <c r="K38" s="4"/>
      <c r="L38" s="4"/>
      <c r="M38" s="4"/>
      <c r="N38" s="4"/>
      <c r="O38" s="4"/>
      <c r="P38" s="4"/>
      <c r="Q38" s="4"/>
      <c r="R38" s="4"/>
      <c r="S38" s="4"/>
      <c r="T38" s="4">
        <v>175</v>
      </c>
      <c r="U38" s="7">
        <f t="shared" si="11"/>
        <v>19390</v>
      </c>
      <c r="V38" s="8">
        <f>SUM(U36:U38)</f>
        <v>35290</v>
      </c>
    </row>
    <row r="39" spans="1:22">
      <c r="A39" s="73"/>
      <c r="B39" s="4" t="s">
        <v>33</v>
      </c>
      <c r="C39" s="4">
        <v>500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7">
        <f t="shared" si="11"/>
        <v>20000</v>
      </c>
      <c r="V39" s="8"/>
    </row>
    <row r="40" spans="1:22">
      <c r="A40" s="73"/>
      <c r="B40" s="4" t="s">
        <v>34</v>
      </c>
      <c r="C40" s="4">
        <v>300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7">
        <f t="shared" si="11"/>
        <v>12000</v>
      </c>
      <c r="V40" s="8">
        <f>SUM(U39:U40)</f>
        <v>32000</v>
      </c>
    </row>
    <row r="41" spans="1:22">
      <c r="A41" s="73"/>
      <c r="B41" s="4" t="s">
        <v>35</v>
      </c>
      <c r="C41" s="4"/>
      <c r="D41" s="4"/>
      <c r="E41" s="4"/>
      <c r="F41" s="4">
        <v>182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7">
        <f t="shared" si="11"/>
        <v>7280</v>
      </c>
      <c r="V41" s="8"/>
    </row>
    <row r="42" spans="1:22">
      <c r="A42" s="73"/>
      <c r="B42" s="4" t="s">
        <v>36</v>
      </c>
      <c r="C42" s="4"/>
      <c r="D42" s="4"/>
      <c r="E42" s="4"/>
      <c r="F42" s="4">
        <v>300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7">
        <f t="shared" si="11"/>
        <v>12000</v>
      </c>
      <c r="V42" s="8"/>
    </row>
    <row r="43" spans="1:22">
      <c r="A43" s="73"/>
      <c r="B43" s="4" t="s">
        <v>37</v>
      </c>
      <c r="C43" s="4"/>
      <c r="D43" s="4"/>
      <c r="E43" s="4"/>
      <c r="F43" s="4">
        <v>450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7">
        <f t="shared" si="11"/>
        <v>18000</v>
      </c>
      <c r="V43" s="8"/>
    </row>
    <row r="44" spans="1:22">
      <c r="A44" s="73"/>
      <c r="B44" s="4" t="s">
        <v>38</v>
      </c>
      <c r="C44" s="4">
        <v>100</v>
      </c>
      <c r="D44" s="4"/>
      <c r="E44" s="4"/>
      <c r="F44" s="4">
        <v>200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7">
        <f t="shared" si="11"/>
        <v>12000</v>
      </c>
      <c r="V44" s="8"/>
    </row>
    <row r="45" spans="1:22">
      <c r="A45" s="73"/>
      <c r="B45" s="4" t="s">
        <v>39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7">
        <f t="shared" si="11"/>
        <v>0</v>
      </c>
      <c r="V45" s="8">
        <f>SUM(U41:U45)</f>
        <v>49280</v>
      </c>
    </row>
    <row r="46" spans="1:22">
      <c r="A46" s="71" t="s">
        <v>1</v>
      </c>
      <c r="B46" s="71"/>
      <c r="C46" s="6">
        <f t="shared" ref="C46:T46" si="14">SUM(C36:C45)</f>
        <v>902</v>
      </c>
      <c r="D46" s="6">
        <f t="shared" si="14"/>
        <v>112</v>
      </c>
      <c r="E46" s="6">
        <f t="shared" si="14"/>
        <v>0</v>
      </c>
      <c r="F46" s="6">
        <f t="shared" si="14"/>
        <v>1132</v>
      </c>
      <c r="G46" s="6">
        <f t="shared" si="14"/>
        <v>0</v>
      </c>
      <c r="H46" s="6">
        <f t="shared" si="14"/>
        <v>0</v>
      </c>
      <c r="I46" s="6">
        <f t="shared" si="14"/>
        <v>232</v>
      </c>
      <c r="J46" s="6">
        <f t="shared" si="14"/>
        <v>387</v>
      </c>
      <c r="K46" s="6">
        <f t="shared" si="14"/>
        <v>0</v>
      </c>
      <c r="L46" s="6">
        <f t="shared" si="14"/>
        <v>0</v>
      </c>
      <c r="M46" s="6">
        <f t="shared" si="14"/>
        <v>0</v>
      </c>
      <c r="N46" s="6">
        <f t="shared" si="14"/>
        <v>0</v>
      </c>
      <c r="O46" s="6">
        <f t="shared" si="14"/>
        <v>0</v>
      </c>
      <c r="P46" s="6">
        <f t="shared" si="14"/>
        <v>0</v>
      </c>
      <c r="Q46" s="6">
        <f t="shared" si="14"/>
        <v>0</v>
      </c>
      <c r="R46" s="6">
        <f t="shared" si="14"/>
        <v>0</v>
      </c>
      <c r="S46" s="6">
        <f t="shared" si="14"/>
        <v>0</v>
      </c>
      <c r="T46" s="6">
        <f t="shared" si="14"/>
        <v>375</v>
      </c>
      <c r="U46" s="46">
        <f t="shared" si="11"/>
        <v>116570</v>
      </c>
      <c r="V46" s="8"/>
    </row>
    <row r="47" spans="1:22">
      <c r="A47" s="73">
        <v>43501</v>
      </c>
      <c r="B47" s="4" t="s">
        <v>22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7">
        <f t="shared" si="11"/>
        <v>0</v>
      </c>
      <c r="V47" s="8"/>
    </row>
    <row r="48" spans="1:22">
      <c r="A48" s="73"/>
      <c r="B48" s="4" t="s">
        <v>24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7">
        <f t="shared" si="11"/>
        <v>0</v>
      </c>
      <c r="V48" s="8"/>
    </row>
    <row r="49" spans="1:22">
      <c r="A49" s="73"/>
      <c r="B49" s="4" t="s">
        <v>32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7">
        <f t="shared" si="11"/>
        <v>0</v>
      </c>
      <c r="V49" s="8">
        <f>SUM(U47:U49)</f>
        <v>0</v>
      </c>
    </row>
    <row r="50" spans="1:22">
      <c r="A50" s="73"/>
      <c r="B50" s="4" t="s">
        <v>33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7">
        <f t="shared" si="11"/>
        <v>0</v>
      </c>
      <c r="V50" s="8"/>
    </row>
    <row r="51" spans="1:22">
      <c r="A51" s="73"/>
      <c r="B51" s="4" t="s">
        <v>34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7">
        <f t="shared" si="11"/>
        <v>0</v>
      </c>
      <c r="V51" s="8">
        <f>SUM(U50:U51)</f>
        <v>0</v>
      </c>
    </row>
    <row r="52" spans="1:22">
      <c r="A52" s="73"/>
      <c r="B52" s="4" t="s">
        <v>35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7">
        <f t="shared" si="11"/>
        <v>0</v>
      </c>
      <c r="V52" s="8"/>
    </row>
    <row r="53" spans="1:22">
      <c r="A53" s="73"/>
      <c r="B53" s="4" t="s">
        <v>36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7">
        <f t="shared" si="11"/>
        <v>0</v>
      </c>
      <c r="V53" s="8"/>
    </row>
    <row r="54" spans="1:22">
      <c r="A54" s="73"/>
      <c r="B54" s="4" t="s">
        <v>37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7">
        <f t="shared" si="11"/>
        <v>0</v>
      </c>
      <c r="V54" s="8"/>
    </row>
    <row r="55" spans="1:22">
      <c r="A55" s="73"/>
      <c r="B55" s="4" t="s">
        <v>38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7">
        <f t="shared" si="11"/>
        <v>0</v>
      </c>
      <c r="V55" s="8"/>
    </row>
    <row r="56" spans="1:22">
      <c r="A56" s="73"/>
      <c r="B56" s="4" t="s">
        <v>39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7">
        <f t="shared" si="11"/>
        <v>0</v>
      </c>
      <c r="V56" s="8">
        <f>SUM(U52:U56)</f>
        <v>0</v>
      </c>
    </row>
    <row r="57" spans="1:22">
      <c r="A57" s="71" t="s">
        <v>1</v>
      </c>
      <c r="B57" s="71"/>
      <c r="C57" s="6">
        <f t="shared" ref="C57:T57" si="15">SUM(C47:C56)</f>
        <v>0</v>
      </c>
      <c r="D57" s="6">
        <f t="shared" si="15"/>
        <v>0</v>
      </c>
      <c r="E57" s="6">
        <f t="shared" si="15"/>
        <v>0</v>
      </c>
      <c r="F57" s="6">
        <f t="shared" si="15"/>
        <v>0</v>
      </c>
      <c r="G57" s="6">
        <f t="shared" si="15"/>
        <v>0</v>
      </c>
      <c r="H57" s="6">
        <f t="shared" si="15"/>
        <v>0</v>
      </c>
      <c r="I57" s="6">
        <f t="shared" si="15"/>
        <v>0</v>
      </c>
      <c r="J57" s="6">
        <f t="shared" si="15"/>
        <v>0</v>
      </c>
      <c r="K57" s="6">
        <f t="shared" si="15"/>
        <v>0</v>
      </c>
      <c r="L57" s="6">
        <f t="shared" si="15"/>
        <v>0</v>
      </c>
      <c r="M57" s="6">
        <f t="shared" si="15"/>
        <v>0</v>
      </c>
      <c r="N57" s="6">
        <f t="shared" si="15"/>
        <v>0</v>
      </c>
      <c r="O57" s="6">
        <f t="shared" si="15"/>
        <v>0</v>
      </c>
      <c r="P57" s="6">
        <f t="shared" si="15"/>
        <v>0</v>
      </c>
      <c r="Q57" s="6">
        <f t="shared" si="15"/>
        <v>0</v>
      </c>
      <c r="R57" s="6">
        <f t="shared" si="15"/>
        <v>0</v>
      </c>
      <c r="S57" s="6">
        <f t="shared" si="15"/>
        <v>0</v>
      </c>
      <c r="T57" s="6">
        <f t="shared" si="15"/>
        <v>0</v>
      </c>
      <c r="U57" s="46">
        <f t="shared" si="11"/>
        <v>0</v>
      </c>
      <c r="V57" s="8"/>
    </row>
    <row r="58" spans="1:22">
      <c r="A58" s="73">
        <v>43502</v>
      </c>
      <c r="B58" s="4" t="s">
        <v>22</v>
      </c>
      <c r="C58" s="4">
        <v>194</v>
      </c>
      <c r="D58" s="4"/>
      <c r="E58" s="4"/>
      <c r="F58" s="4"/>
      <c r="G58" s="4"/>
      <c r="H58" s="4"/>
      <c r="I58" s="4">
        <v>1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7">
        <f t="shared" si="11"/>
        <v>7785</v>
      </c>
      <c r="V58" s="8"/>
    </row>
    <row r="59" spans="1:22">
      <c r="A59" s="73"/>
      <c r="B59" s="4" t="s">
        <v>24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7">
        <f t="shared" si="11"/>
        <v>0</v>
      </c>
      <c r="V59" s="8"/>
    </row>
    <row r="60" spans="1:22">
      <c r="A60" s="73"/>
      <c r="B60" s="4" t="s">
        <v>32</v>
      </c>
      <c r="C60" s="4">
        <v>30</v>
      </c>
      <c r="D60" s="4"/>
      <c r="E60" s="4"/>
      <c r="F60" s="4"/>
      <c r="G60" s="4"/>
      <c r="H60" s="4"/>
      <c r="I60" s="4">
        <v>18</v>
      </c>
      <c r="J60" s="4">
        <v>304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7">
        <f t="shared" si="11"/>
        <v>10770</v>
      </c>
      <c r="V60" s="8">
        <f>SUM(U58:U60)</f>
        <v>18555</v>
      </c>
    </row>
    <row r="61" spans="1:22">
      <c r="A61" s="73"/>
      <c r="B61" s="4" t="s">
        <v>33</v>
      </c>
      <c r="C61" s="4">
        <v>800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7">
        <f t="shared" si="11"/>
        <v>32000</v>
      </c>
      <c r="V61" s="8"/>
    </row>
    <row r="62" spans="1:22">
      <c r="A62" s="73"/>
      <c r="B62" s="4" t="s">
        <v>34</v>
      </c>
      <c r="C62" s="4">
        <v>450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7">
        <f t="shared" si="11"/>
        <v>18000</v>
      </c>
      <c r="V62" s="8">
        <f>SUM(U61:U62)</f>
        <v>50000</v>
      </c>
    </row>
    <row r="63" spans="1:22">
      <c r="A63" s="73"/>
      <c r="B63" s="4" t="s">
        <v>35</v>
      </c>
      <c r="C63" s="4"/>
      <c r="D63" s="4"/>
      <c r="E63" s="4"/>
      <c r="F63" s="4">
        <v>254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7">
        <f t="shared" si="11"/>
        <v>10160</v>
      </c>
      <c r="V63" s="8"/>
    </row>
    <row r="64" spans="1:22">
      <c r="A64" s="73"/>
      <c r="B64" s="4" t="s">
        <v>36</v>
      </c>
      <c r="C64" s="4"/>
      <c r="D64" s="4"/>
      <c r="E64" s="4"/>
      <c r="F64" s="4">
        <v>275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7">
        <f t="shared" si="11"/>
        <v>11000</v>
      </c>
      <c r="V64" s="8"/>
    </row>
    <row r="65" spans="1:22">
      <c r="A65" s="73"/>
      <c r="B65" s="4" t="s">
        <v>37</v>
      </c>
      <c r="C65" s="4">
        <v>100</v>
      </c>
      <c r="D65" s="4"/>
      <c r="E65" s="4"/>
      <c r="F65" s="4">
        <v>240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7">
        <f t="shared" si="11"/>
        <v>13600</v>
      </c>
      <c r="V65" s="8"/>
    </row>
    <row r="66" spans="1:22">
      <c r="A66" s="73"/>
      <c r="B66" s="4" t="s">
        <v>38</v>
      </c>
      <c r="C66" s="4"/>
      <c r="D66" s="4"/>
      <c r="E66" s="4"/>
      <c r="F66" s="4"/>
      <c r="G66" s="4"/>
      <c r="H66" s="4">
        <v>133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7">
        <f t="shared" si="11"/>
        <v>6650</v>
      </c>
      <c r="V66" s="8"/>
    </row>
    <row r="67" spans="1:22">
      <c r="A67" s="73"/>
      <c r="B67" s="4" t="s">
        <v>39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7">
        <f t="shared" si="11"/>
        <v>0</v>
      </c>
      <c r="V67" s="8">
        <f>SUM(U63:U67)</f>
        <v>41410</v>
      </c>
    </row>
    <row r="68" spans="1:22">
      <c r="A68" s="71" t="s">
        <v>1</v>
      </c>
      <c r="B68" s="71"/>
      <c r="C68" s="6">
        <f t="shared" ref="C68:T68" si="16">SUM(C58:C67)</f>
        <v>1574</v>
      </c>
      <c r="D68" s="6">
        <f t="shared" si="16"/>
        <v>0</v>
      </c>
      <c r="E68" s="6">
        <f t="shared" si="16"/>
        <v>0</v>
      </c>
      <c r="F68" s="6">
        <f t="shared" si="16"/>
        <v>769</v>
      </c>
      <c r="G68" s="6">
        <f t="shared" si="16"/>
        <v>0</v>
      </c>
      <c r="H68" s="6">
        <f t="shared" si="16"/>
        <v>133</v>
      </c>
      <c r="I68" s="6">
        <f t="shared" si="16"/>
        <v>19</v>
      </c>
      <c r="J68" s="6">
        <f t="shared" si="16"/>
        <v>304</v>
      </c>
      <c r="K68" s="6">
        <f t="shared" si="16"/>
        <v>0</v>
      </c>
      <c r="L68" s="6">
        <f t="shared" si="16"/>
        <v>0</v>
      </c>
      <c r="M68" s="6">
        <f t="shared" si="16"/>
        <v>0</v>
      </c>
      <c r="N68" s="6">
        <f t="shared" si="16"/>
        <v>0</v>
      </c>
      <c r="O68" s="6">
        <f t="shared" si="16"/>
        <v>0</v>
      </c>
      <c r="P68" s="6">
        <f t="shared" si="16"/>
        <v>0</v>
      </c>
      <c r="Q68" s="6">
        <f t="shared" si="16"/>
        <v>0</v>
      </c>
      <c r="R68" s="6">
        <f t="shared" si="16"/>
        <v>0</v>
      </c>
      <c r="S68" s="6">
        <f t="shared" si="16"/>
        <v>0</v>
      </c>
      <c r="T68" s="6">
        <f t="shared" si="16"/>
        <v>0</v>
      </c>
      <c r="U68" s="46">
        <f t="shared" si="11"/>
        <v>109965</v>
      </c>
      <c r="V68" s="8"/>
    </row>
    <row r="69" spans="1:22">
      <c r="A69" s="73">
        <v>43503</v>
      </c>
      <c r="B69" s="4" t="s">
        <v>22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>
        <v>135</v>
      </c>
      <c r="N69" s="4"/>
      <c r="O69" s="4"/>
      <c r="P69" s="4"/>
      <c r="Q69" s="4"/>
      <c r="R69" s="4"/>
      <c r="S69" s="4"/>
      <c r="T69" s="4"/>
      <c r="U69" s="7">
        <f t="shared" si="11"/>
        <v>4050</v>
      </c>
      <c r="V69" s="8"/>
    </row>
    <row r="70" spans="1:22">
      <c r="A70" s="73"/>
      <c r="B70" s="4" t="s">
        <v>24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7">
        <f t="shared" si="11"/>
        <v>0</v>
      </c>
      <c r="V70" s="8"/>
    </row>
    <row r="71" spans="1:22">
      <c r="A71" s="73"/>
      <c r="B71" s="4" t="s">
        <v>32</v>
      </c>
      <c r="C71" s="4"/>
      <c r="D71" s="4"/>
      <c r="E71" s="4"/>
      <c r="F71" s="4"/>
      <c r="G71" s="4"/>
      <c r="H71" s="4"/>
      <c r="I71" s="4">
        <v>7</v>
      </c>
      <c r="J71" s="4"/>
      <c r="K71" s="4"/>
      <c r="L71" s="4"/>
      <c r="M71" s="4">
        <v>208</v>
      </c>
      <c r="N71" s="4"/>
      <c r="O71" s="4"/>
      <c r="P71" s="4"/>
      <c r="Q71" s="4"/>
      <c r="R71" s="4"/>
      <c r="S71" s="4"/>
      <c r="T71" s="4"/>
      <c r="U71" s="7">
        <f t="shared" si="11"/>
        <v>6415</v>
      </c>
      <c r="V71" s="8">
        <f>SUM(U69:U71)</f>
        <v>10465</v>
      </c>
    </row>
    <row r="72" spans="1:22">
      <c r="A72" s="73"/>
      <c r="B72" s="4" t="s">
        <v>33</v>
      </c>
      <c r="C72" s="4">
        <v>400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7">
        <f t="shared" si="11"/>
        <v>16000</v>
      </c>
      <c r="V72" s="8"/>
    </row>
    <row r="73" spans="1:22">
      <c r="A73" s="73"/>
      <c r="B73" s="4" t="s">
        <v>34</v>
      </c>
      <c r="C73" s="4">
        <v>650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7">
        <f t="shared" si="11"/>
        <v>26000</v>
      </c>
      <c r="V73" s="8">
        <f>SUM(U72:U73)</f>
        <v>42000</v>
      </c>
    </row>
    <row r="74" spans="1:22">
      <c r="A74" s="73"/>
      <c r="B74" s="4" t="s">
        <v>35</v>
      </c>
      <c r="C74" s="4"/>
      <c r="D74" s="4"/>
      <c r="E74" s="4"/>
      <c r="F74" s="4">
        <v>200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7">
        <f t="shared" si="11"/>
        <v>8000</v>
      </c>
      <c r="V74" s="8"/>
    </row>
    <row r="75" spans="1:22">
      <c r="A75" s="73"/>
      <c r="B75" s="4" t="s">
        <v>36</v>
      </c>
      <c r="C75" s="4"/>
      <c r="D75" s="4"/>
      <c r="E75" s="4"/>
      <c r="F75" s="4">
        <v>250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7">
        <f t="shared" si="11"/>
        <v>10000</v>
      </c>
      <c r="V75" s="8"/>
    </row>
    <row r="76" spans="1:22">
      <c r="A76" s="73"/>
      <c r="B76" s="4" t="s">
        <v>37</v>
      </c>
      <c r="C76" s="4"/>
      <c r="D76" s="4"/>
      <c r="E76" s="4"/>
      <c r="F76" s="4">
        <v>225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7">
        <f t="shared" si="11"/>
        <v>9000</v>
      </c>
      <c r="V76" s="8"/>
    </row>
    <row r="77" spans="1:22">
      <c r="A77" s="73"/>
      <c r="B77" s="4" t="s">
        <v>38</v>
      </c>
      <c r="C77" s="4"/>
      <c r="D77" s="4"/>
      <c r="E77" s="4"/>
      <c r="F77" s="4">
        <v>219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7">
        <f t="shared" si="11"/>
        <v>8760</v>
      </c>
      <c r="V77" s="8"/>
    </row>
    <row r="78" spans="1:22">
      <c r="A78" s="73"/>
      <c r="B78" s="4" t="s">
        <v>39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7">
        <f t="shared" ref="U78:U141" si="17">(C78*40)+(D78*25)+(E78*20)+(F78*40)+(G78*50)+(H78*50)+(I78*25)+(J78*30)+(K78*40)+(L78*30)+(M78*30)+(N78*30)+(O78*30)+(P78*25+(Q78*1000)+(R78*1000)+(S78*950)+(T78*40))</f>
        <v>0</v>
      </c>
      <c r="V78" s="8">
        <f>SUM(U74:U78)</f>
        <v>35760</v>
      </c>
    </row>
    <row r="79" spans="1:22">
      <c r="A79" s="71" t="s">
        <v>1</v>
      </c>
      <c r="B79" s="71"/>
      <c r="C79" s="6">
        <f t="shared" ref="C79:T79" si="18">SUM(C69:C78)</f>
        <v>1050</v>
      </c>
      <c r="D79" s="6">
        <f t="shared" si="18"/>
        <v>0</v>
      </c>
      <c r="E79" s="6">
        <f t="shared" si="18"/>
        <v>0</v>
      </c>
      <c r="F79" s="6">
        <f t="shared" si="18"/>
        <v>894</v>
      </c>
      <c r="G79" s="6">
        <f t="shared" si="18"/>
        <v>0</v>
      </c>
      <c r="H79" s="6">
        <f t="shared" si="18"/>
        <v>0</v>
      </c>
      <c r="I79" s="6">
        <f t="shared" si="18"/>
        <v>7</v>
      </c>
      <c r="J79" s="6">
        <f t="shared" si="18"/>
        <v>0</v>
      </c>
      <c r="K79" s="6">
        <f t="shared" si="18"/>
        <v>0</v>
      </c>
      <c r="L79" s="6">
        <f t="shared" si="18"/>
        <v>0</v>
      </c>
      <c r="M79" s="6">
        <f t="shared" si="18"/>
        <v>343</v>
      </c>
      <c r="N79" s="6">
        <f t="shared" si="18"/>
        <v>0</v>
      </c>
      <c r="O79" s="6">
        <f t="shared" si="18"/>
        <v>0</v>
      </c>
      <c r="P79" s="6">
        <f t="shared" si="18"/>
        <v>0</v>
      </c>
      <c r="Q79" s="6">
        <f t="shared" si="18"/>
        <v>0</v>
      </c>
      <c r="R79" s="6">
        <f t="shared" si="18"/>
        <v>0</v>
      </c>
      <c r="S79" s="6">
        <f t="shared" si="18"/>
        <v>0</v>
      </c>
      <c r="T79" s="6">
        <f t="shared" si="18"/>
        <v>0</v>
      </c>
      <c r="U79" s="46">
        <f t="shared" si="17"/>
        <v>88225</v>
      </c>
      <c r="V79" s="8"/>
    </row>
    <row r="80" spans="1:22">
      <c r="A80" s="73">
        <v>43504</v>
      </c>
      <c r="B80" s="4" t="s">
        <v>22</v>
      </c>
      <c r="C80" s="4">
        <v>58</v>
      </c>
      <c r="D80" s="4"/>
      <c r="E80" s="4"/>
      <c r="F80" s="4"/>
      <c r="G80" s="4"/>
      <c r="H80" s="4"/>
      <c r="I80" s="4">
        <v>4</v>
      </c>
      <c r="J80" s="4"/>
      <c r="K80" s="4"/>
      <c r="L80" s="4"/>
      <c r="M80" s="4">
        <v>50</v>
      </c>
      <c r="N80" s="4">
        <v>24</v>
      </c>
      <c r="O80" s="4"/>
      <c r="P80" s="4"/>
      <c r="Q80" s="4"/>
      <c r="R80" s="4"/>
      <c r="S80" s="4"/>
      <c r="T80" s="4"/>
      <c r="U80" s="7">
        <f t="shared" si="17"/>
        <v>4640</v>
      </c>
      <c r="V80" s="8"/>
    </row>
    <row r="81" spans="1:22">
      <c r="A81" s="73"/>
      <c r="B81" s="4" t="s">
        <v>24</v>
      </c>
      <c r="C81" s="4"/>
      <c r="D81" s="4"/>
      <c r="E81" s="4"/>
      <c r="F81" s="4"/>
      <c r="G81" s="4"/>
      <c r="H81" s="4"/>
      <c r="I81" s="4">
        <v>158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7">
        <f t="shared" si="17"/>
        <v>3950</v>
      </c>
      <c r="V81" s="8"/>
    </row>
    <row r="82" spans="1:22">
      <c r="A82" s="73"/>
      <c r="B82" s="4" t="s">
        <v>32</v>
      </c>
      <c r="C82" s="4"/>
      <c r="D82" s="4"/>
      <c r="E82" s="4"/>
      <c r="F82" s="4"/>
      <c r="G82" s="4"/>
      <c r="H82" s="4"/>
      <c r="I82" s="4">
        <v>12</v>
      </c>
      <c r="J82" s="4"/>
      <c r="K82" s="4"/>
      <c r="L82" s="4"/>
      <c r="M82" s="4">
        <v>50</v>
      </c>
      <c r="N82" s="4">
        <v>417</v>
      </c>
      <c r="O82" s="4"/>
      <c r="P82" s="4"/>
      <c r="Q82" s="4">
        <v>6</v>
      </c>
      <c r="R82" s="4"/>
      <c r="S82" s="4"/>
      <c r="T82" s="4"/>
      <c r="U82" s="7">
        <f t="shared" si="17"/>
        <v>20310</v>
      </c>
      <c r="V82" s="8">
        <f>SUM(U80:U82)</f>
        <v>28900</v>
      </c>
    </row>
    <row r="83" spans="1:22">
      <c r="A83" s="73"/>
      <c r="B83" s="4" t="s">
        <v>33</v>
      </c>
      <c r="C83" s="4">
        <v>450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7">
        <f t="shared" si="17"/>
        <v>18000</v>
      </c>
      <c r="V83" s="8"/>
    </row>
    <row r="84" spans="1:22">
      <c r="A84" s="73"/>
      <c r="B84" s="4" t="s">
        <v>34</v>
      </c>
      <c r="C84" s="4">
        <v>450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7">
        <f t="shared" si="17"/>
        <v>18000</v>
      </c>
      <c r="V84" s="8">
        <f>SUM(U83:U84)</f>
        <v>36000</v>
      </c>
    </row>
    <row r="85" spans="1:22">
      <c r="A85" s="73"/>
      <c r="B85" s="4" t="s">
        <v>35</v>
      </c>
      <c r="C85" s="4"/>
      <c r="D85" s="4"/>
      <c r="E85" s="4"/>
      <c r="F85" s="4">
        <v>220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7">
        <f t="shared" si="17"/>
        <v>8800</v>
      </c>
      <c r="V85" s="8"/>
    </row>
    <row r="86" spans="1:22">
      <c r="A86" s="73"/>
      <c r="B86" s="4" t="s">
        <v>36</v>
      </c>
      <c r="C86" s="4"/>
      <c r="D86" s="4"/>
      <c r="E86" s="4"/>
      <c r="F86" s="4">
        <v>240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7">
        <f t="shared" si="17"/>
        <v>9600</v>
      </c>
      <c r="V86" s="8"/>
    </row>
    <row r="87" spans="1:22">
      <c r="A87" s="73"/>
      <c r="B87" s="4" t="s">
        <v>37</v>
      </c>
      <c r="C87" s="4"/>
      <c r="D87" s="4"/>
      <c r="E87" s="4"/>
      <c r="F87" s="4">
        <v>250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7">
        <f t="shared" si="17"/>
        <v>10000</v>
      </c>
      <c r="V87" s="8"/>
    </row>
    <row r="88" spans="1:22">
      <c r="A88" s="73"/>
      <c r="B88" s="4" t="s">
        <v>38</v>
      </c>
      <c r="C88" s="4"/>
      <c r="D88" s="4"/>
      <c r="E88" s="4"/>
      <c r="F88" s="4">
        <v>98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7">
        <f t="shared" si="17"/>
        <v>3920</v>
      </c>
      <c r="V88" s="8"/>
    </row>
    <row r="89" spans="1:22">
      <c r="A89" s="73"/>
      <c r="B89" s="4" t="s">
        <v>39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7">
        <f t="shared" si="17"/>
        <v>0</v>
      </c>
      <c r="V89" s="8">
        <f>SUM(U85:U89)</f>
        <v>32320</v>
      </c>
    </row>
    <row r="90" spans="1:22">
      <c r="A90" s="71" t="s">
        <v>1</v>
      </c>
      <c r="B90" s="71"/>
      <c r="C90" s="6">
        <f t="shared" ref="C90:T90" si="19">SUM(C80:C89)</f>
        <v>958</v>
      </c>
      <c r="D90" s="6">
        <f t="shared" si="19"/>
        <v>0</v>
      </c>
      <c r="E90" s="6">
        <f t="shared" si="19"/>
        <v>0</v>
      </c>
      <c r="F90" s="6">
        <f t="shared" si="19"/>
        <v>808</v>
      </c>
      <c r="G90" s="6">
        <f t="shared" si="19"/>
        <v>0</v>
      </c>
      <c r="H90" s="6">
        <f t="shared" si="19"/>
        <v>0</v>
      </c>
      <c r="I90" s="6">
        <f t="shared" si="19"/>
        <v>174</v>
      </c>
      <c r="J90" s="6">
        <f t="shared" si="19"/>
        <v>0</v>
      </c>
      <c r="K90" s="6">
        <f t="shared" si="19"/>
        <v>0</v>
      </c>
      <c r="L90" s="6">
        <f t="shared" si="19"/>
        <v>0</v>
      </c>
      <c r="M90" s="6">
        <f t="shared" si="19"/>
        <v>100</v>
      </c>
      <c r="N90" s="6">
        <f t="shared" si="19"/>
        <v>441</v>
      </c>
      <c r="O90" s="6">
        <f t="shared" si="19"/>
        <v>0</v>
      </c>
      <c r="P90" s="6">
        <f t="shared" si="19"/>
        <v>0</v>
      </c>
      <c r="Q90" s="6">
        <f t="shared" si="19"/>
        <v>6</v>
      </c>
      <c r="R90" s="6">
        <f t="shared" si="19"/>
        <v>0</v>
      </c>
      <c r="S90" s="6">
        <f t="shared" si="19"/>
        <v>0</v>
      </c>
      <c r="T90" s="6">
        <f t="shared" si="19"/>
        <v>0</v>
      </c>
      <c r="U90" s="46">
        <f t="shared" si="17"/>
        <v>97220</v>
      </c>
      <c r="V90" s="8"/>
    </row>
    <row r="91" spans="1:22">
      <c r="A91" s="73">
        <v>43505</v>
      </c>
      <c r="B91" s="4" t="s">
        <v>22</v>
      </c>
      <c r="C91" s="4"/>
      <c r="D91" s="4"/>
      <c r="E91" s="4"/>
      <c r="F91" s="4"/>
      <c r="G91" s="4"/>
      <c r="H91" s="4"/>
      <c r="I91" s="4">
        <v>4</v>
      </c>
      <c r="J91" s="4"/>
      <c r="K91" s="4">
        <v>108</v>
      </c>
      <c r="L91" s="4"/>
      <c r="M91" s="4"/>
      <c r="N91" s="4"/>
      <c r="O91" s="4"/>
      <c r="P91" s="4"/>
      <c r="Q91" s="4"/>
      <c r="R91" s="4"/>
      <c r="S91" s="4"/>
      <c r="T91" s="4"/>
      <c r="U91" s="7">
        <f t="shared" si="17"/>
        <v>4420</v>
      </c>
      <c r="V91" s="8"/>
    </row>
    <row r="92" spans="1:22">
      <c r="A92" s="73"/>
      <c r="B92" s="4" t="s">
        <v>24</v>
      </c>
      <c r="C92" s="4"/>
      <c r="D92" s="4"/>
      <c r="E92" s="4"/>
      <c r="F92" s="4"/>
      <c r="G92" s="4"/>
      <c r="H92" s="4"/>
      <c r="I92" s="4">
        <v>17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7">
        <f t="shared" si="17"/>
        <v>425</v>
      </c>
      <c r="V92" s="8"/>
    </row>
    <row r="93" spans="1:22">
      <c r="A93" s="73"/>
      <c r="B93" s="4" t="s">
        <v>32</v>
      </c>
      <c r="C93" s="4"/>
      <c r="D93" s="4"/>
      <c r="E93" s="4"/>
      <c r="F93" s="4"/>
      <c r="G93" s="4"/>
      <c r="H93" s="4"/>
      <c r="I93" s="4">
        <v>16</v>
      </c>
      <c r="J93" s="4"/>
      <c r="K93" s="4"/>
      <c r="L93" s="4"/>
      <c r="M93" s="4">
        <v>14</v>
      </c>
      <c r="N93" s="4">
        <v>259</v>
      </c>
      <c r="O93" s="4"/>
      <c r="P93" s="4"/>
      <c r="Q93" s="4"/>
      <c r="R93" s="4"/>
      <c r="S93" s="4"/>
      <c r="T93" s="4"/>
      <c r="U93" s="7">
        <f t="shared" si="17"/>
        <v>8590</v>
      </c>
      <c r="V93" s="8">
        <f>SUM(U91:U93)</f>
        <v>13435</v>
      </c>
    </row>
    <row r="94" spans="1:22">
      <c r="A94" s="73"/>
      <c r="B94" s="4" t="s">
        <v>33</v>
      </c>
      <c r="C94" s="4">
        <v>400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7">
        <f t="shared" si="17"/>
        <v>16000</v>
      </c>
      <c r="V94" s="8"/>
    </row>
    <row r="95" spans="1:22">
      <c r="A95" s="73"/>
      <c r="B95" s="4" t="s">
        <v>34</v>
      </c>
      <c r="C95" s="4">
        <v>400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7">
        <f t="shared" si="17"/>
        <v>16000</v>
      </c>
      <c r="V95" s="8">
        <f>SUM(U94:U95)</f>
        <v>32000</v>
      </c>
    </row>
    <row r="96" spans="1:22">
      <c r="A96" s="73"/>
      <c r="B96" s="4" t="s">
        <v>35</v>
      </c>
      <c r="C96" s="4">
        <v>120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7">
        <f t="shared" si="17"/>
        <v>4800</v>
      </c>
      <c r="V96" s="8"/>
    </row>
    <row r="97" spans="1:22">
      <c r="A97" s="73"/>
      <c r="B97" s="4" t="s">
        <v>36</v>
      </c>
      <c r="C97" s="4">
        <v>130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7">
        <f t="shared" si="17"/>
        <v>5200</v>
      </c>
      <c r="V97" s="8"/>
    </row>
    <row r="98" spans="1:22">
      <c r="A98" s="73"/>
      <c r="B98" s="4" t="s">
        <v>37</v>
      </c>
      <c r="C98" s="4"/>
      <c r="D98" s="4"/>
      <c r="E98" s="4"/>
      <c r="F98" s="4">
        <v>104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7">
        <f t="shared" si="17"/>
        <v>4160</v>
      </c>
      <c r="V98" s="8"/>
    </row>
    <row r="99" spans="1:22">
      <c r="A99" s="73"/>
      <c r="B99" s="4" t="s">
        <v>38</v>
      </c>
      <c r="C99" s="4"/>
      <c r="D99" s="4"/>
      <c r="E99" s="4"/>
      <c r="F99" s="4">
        <v>100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7">
        <f t="shared" si="17"/>
        <v>4000</v>
      </c>
      <c r="V99" s="8"/>
    </row>
    <row r="100" spans="1:22">
      <c r="A100" s="73"/>
      <c r="B100" s="4" t="s">
        <v>39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7">
        <f t="shared" si="17"/>
        <v>0</v>
      </c>
      <c r="V100" s="8">
        <f>SUM(U96:U100)</f>
        <v>18160</v>
      </c>
    </row>
    <row r="101" spans="1:22">
      <c r="A101" s="71" t="s">
        <v>1</v>
      </c>
      <c r="B101" s="71"/>
      <c r="C101" s="6">
        <f t="shared" ref="C101:T101" si="20">SUM(C91:C100)</f>
        <v>1050</v>
      </c>
      <c r="D101" s="6">
        <f t="shared" si="20"/>
        <v>0</v>
      </c>
      <c r="E101" s="6">
        <f t="shared" si="20"/>
        <v>0</v>
      </c>
      <c r="F101" s="6">
        <f t="shared" si="20"/>
        <v>204</v>
      </c>
      <c r="G101" s="6">
        <f t="shared" si="20"/>
        <v>0</v>
      </c>
      <c r="H101" s="6">
        <f t="shared" si="20"/>
        <v>0</v>
      </c>
      <c r="I101" s="6">
        <f t="shared" si="20"/>
        <v>37</v>
      </c>
      <c r="J101" s="6">
        <f t="shared" si="20"/>
        <v>0</v>
      </c>
      <c r="K101" s="6">
        <f t="shared" si="20"/>
        <v>108</v>
      </c>
      <c r="L101" s="6">
        <f t="shared" si="20"/>
        <v>0</v>
      </c>
      <c r="M101" s="6">
        <f t="shared" si="20"/>
        <v>14</v>
      </c>
      <c r="N101" s="6">
        <f t="shared" si="20"/>
        <v>259</v>
      </c>
      <c r="O101" s="6">
        <f t="shared" si="20"/>
        <v>0</v>
      </c>
      <c r="P101" s="6">
        <f t="shared" si="20"/>
        <v>0</v>
      </c>
      <c r="Q101" s="6">
        <f t="shared" si="20"/>
        <v>0</v>
      </c>
      <c r="R101" s="6">
        <f t="shared" si="20"/>
        <v>0</v>
      </c>
      <c r="S101" s="6">
        <f t="shared" si="20"/>
        <v>0</v>
      </c>
      <c r="T101" s="6">
        <f t="shared" si="20"/>
        <v>0</v>
      </c>
      <c r="U101" s="46">
        <f t="shared" si="17"/>
        <v>63595</v>
      </c>
      <c r="V101" s="8"/>
    </row>
    <row r="102" spans="1:22">
      <c r="A102" s="73">
        <v>43506</v>
      </c>
      <c r="B102" s="4" t="s">
        <v>22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7">
        <f t="shared" si="17"/>
        <v>0</v>
      </c>
      <c r="V102" s="8"/>
    </row>
    <row r="103" spans="1:22">
      <c r="A103" s="73"/>
      <c r="B103" s="4" t="s">
        <v>24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7">
        <f t="shared" si="17"/>
        <v>0</v>
      </c>
      <c r="V103" s="8"/>
    </row>
    <row r="104" spans="1:22">
      <c r="A104" s="73"/>
      <c r="B104" s="4" t="s">
        <v>32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7">
        <f t="shared" si="17"/>
        <v>0</v>
      </c>
      <c r="V104" s="8">
        <f>SUM(U102:U104)</f>
        <v>0</v>
      </c>
    </row>
    <row r="105" spans="1:22">
      <c r="A105" s="73"/>
      <c r="B105" s="4" t="s">
        <v>33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7">
        <f t="shared" si="17"/>
        <v>0</v>
      </c>
      <c r="V105" s="8"/>
    </row>
    <row r="106" spans="1:22">
      <c r="A106" s="73"/>
      <c r="B106" s="4" t="s">
        <v>34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7">
        <f t="shared" si="17"/>
        <v>0</v>
      </c>
      <c r="V106" s="8">
        <f>SUM(U105:U106)</f>
        <v>0</v>
      </c>
    </row>
    <row r="107" spans="1:22">
      <c r="A107" s="73"/>
      <c r="B107" s="4" t="s">
        <v>35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7">
        <f t="shared" si="17"/>
        <v>0</v>
      </c>
      <c r="V107" s="8"/>
    </row>
    <row r="108" spans="1:22">
      <c r="A108" s="73"/>
      <c r="B108" s="4" t="s">
        <v>36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7">
        <f t="shared" si="17"/>
        <v>0</v>
      </c>
      <c r="V108" s="8"/>
    </row>
    <row r="109" spans="1:22">
      <c r="A109" s="73"/>
      <c r="B109" s="4" t="s">
        <v>37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7">
        <f t="shared" si="17"/>
        <v>0</v>
      </c>
      <c r="V109" s="8"/>
    </row>
    <row r="110" spans="1:22">
      <c r="A110" s="73"/>
      <c r="B110" s="4" t="s">
        <v>38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7">
        <f t="shared" si="17"/>
        <v>0</v>
      </c>
      <c r="V110" s="8"/>
    </row>
    <row r="111" spans="1:22">
      <c r="A111" s="73"/>
      <c r="B111" s="4" t="s">
        <v>39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7">
        <f t="shared" si="17"/>
        <v>0</v>
      </c>
      <c r="V111" s="8">
        <f>SUM(U107:U111)</f>
        <v>0</v>
      </c>
    </row>
    <row r="112" spans="1:22">
      <c r="A112" s="71" t="s">
        <v>1</v>
      </c>
      <c r="B112" s="71"/>
      <c r="C112" s="6">
        <f t="shared" ref="C112:T112" si="21">SUM(C102:C111)</f>
        <v>0</v>
      </c>
      <c r="D112" s="6">
        <f t="shared" si="21"/>
        <v>0</v>
      </c>
      <c r="E112" s="6">
        <f t="shared" si="21"/>
        <v>0</v>
      </c>
      <c r="F112" s="6">
        <f t="shared" si="21"/>
        <v>0</v>
      </c>
      <c r="G112" s="6">
        <f t="shared" si="21"/>
        <v>0</v>
      </c>
      <c r="H112" s="6">
        <f t="shared" si="21"/>
        <v>0</v>
      </c>
      <c r="I112" s="6">
        <f t="shared" si="21"/>
        <v>0</v>
      </c>
      <c r="J112" s="6">
        <f t="shared" si="21"/>
        <v>0</v>
      </c>
      <c r="K112" s="6">
        <f t="shared" si="21"/>
        <v>0</v>
      </c>
      <c r="L112" s="6">
        <f t="shared" si="21"/>
        <v>0</v>
      </c>
      <c r="M112" s="6">
        <f t="shared" si="21"/>
        <v>0</v>
      </c>
      <c r="N112" s="6">
        <f t="shared" si="21"/>
        <v>0</v>
      </c>
      <c r="O112" s="6">
        <f t="shared" si="21"/>
        <v>0</v>
      </c>
      <c r="P112" s="6">
        <f t="shared" si="21"/>
        <v>0</v>
      </c>
      <c r="Q112" s="6">
        <f t="shared" si="21"/>
        <v>0</v>
      </c>
      <c r="R112" s="6">
        <f t="shared" si="21"/>
        <v>0</v>
      </c>
      <c r="S112" s="6">
        <f t="shared" si="21"/>
        <v>0</v>
      </c>
      <c r="T112" s="6">
        <f t="shared" si="21"/>
        <v>0</v>
      </c>
      <c r="U112" s="46">
        <f t="shared" si="17"/>
        <v>0</v>
      </c>
      <c r="V112" s="8"/>
    </row>
    <row r="113" spans="1:22">
      <c r="A113" s="73">
        <v>43507</v>
      </c>
      <c r="B113" s="4" t="s">
        <v>22</v>
      </c>
      <c r="C113" s="4"/>
      <c r="D113" s="4"/>
      <c r="E113" s="4"/>
      <c r="F113" s="4"/>
      <c r="G113" s="4"/>
      <c r="H113" s="4"/>
      <c r="I113" s="4">
        <v>16</v>
      </c>
      <c r="J113" s="4"/>
      <c r="K113" s="4">
        <v>224</v>
      </c>
      <c r="L113" s="4"/>
      <c r="M113" s="4"/>
      <c r="N113" s="4"/>
      <c r="O113" s="4"/>
      <c r="P113" s="4"/>
      <c r="Q113" s="4"/>
      <c r="R113" s="4"/>
      <c r="S113" s="4"/>
      <c r="T113" s="4"/>
      <c r="U113" s="7">
        <f t="shared" si="17"/>
        <v>9360</v>
      </c>
      <c r="V113" s="8"/>
    </row>
    <row r="114" spans="1:22">
      <c r="A114" s="73"/>
      <c r="B114" s="4" t="s">
        <v>24</v>
      </c>
      <c r="C114" s="4"/>
      <c r="D114" s="4"/>
      <c r="E114" s="4"/>
      <c r="F114" s="4"/>
      <c r="G114" s="4"/>
      <c r="H114" s="4"/>
      <c r="I114" s="4">
        <v>110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7">
        <f t="shared" si="17"/>
        <v>2750</v>
      </c>
      <c r="V114" s="8"/>
    </row>
    <row r="115" spans="1:22">
      <c r="A115" s="73"/>
      <c r="B115" s="4" t="s">
        <v>32</v>
      </c>
      <c r="C115" s="4"/>
      <c r="D115" s="4">
        <v>400</v>
      </c>
      <c r="E115" s="4"/>
      <c r="F115" s="4"/>
      <c r="G115" s="4"/>
      <c r="H115" s="4"/>
      <c r="I115" s="4">
        <v>44</v>
      </c>
      <c r="J115" s="4"/>
      <c r="K115" s="4"/>
      <c r="L115" s="4"/>
      <c r="M115" s="4">
        <v>294</v>
      </c>
      <c r="N115" s="4"/>
      <c r="O115" s="4"/>
      <c r="P115" s="4"/>
      <c r="Q115" s="4"/>
      <c r="R115" s="4"/>
      <c r="S115" s="4"/>
      <c r="T115" s="4"/>
      <c r="U115" s="7">
        <f t="shared" si="17"/>
        <v>19920</v>
      </c>
      <c r="V115" s="8">
        <f>SUM(U113:U115)</f>
        <v>32030</v>
      </c>
    </row>
    <row r="116" spans="1:22">
      <c r="A116" s="73"/>
      <c r="B116" s="4" t="s">
        <v>33</v>
      </c>
      <c r="C116" s="4">
        <v>496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7">
        <f t="shared" si="17"/>
        <v>19840</v>
      </c>
      <c r="V116" s="8"/>
    </row>
    <row r="117" spans="1:22">
      <c r="A117" s="73"/>
      <c r="B117" s="4" t="s">
        <v>34</v>
      </c>
      <c r="C117" s="4">
        <v>300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7">
        <f t="shared" si="17"/>
        <v>12000</v>
      </c>
      <c r="V117" s="8">
        <f>SUM(U116:U117)</f>
        <v>31840</v>
      </c>
    </row>
    <row r="118" spans="1:22">
      <c r="A118" s="73"/>
      <c r="B118" s="4" t="s">
        <v>35</v>
      </c>
      <c r="C118" s="4"/>
      <c r="D118" s="4"/>
      <c r="E118" s="4"/>
      <c r="F118" s="4">
        <v>436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7">
        <f t="shared" si="17"/>
        <v>17440</v>
      </c>
      <c r="V118" s="8"/>
    </row>
    <row r="119" spans="1:22">
      <c r="A119" s="73"/>
      <c r="B119" s="4" t="s">
        <v>36</v>
      </c>
      <c r="C119" s="4">
        <v>100</v>
      </c>
      <c r="D119" s="4"/>
      <c r="E119" s="4"/>
      <c r="F119" s="4">
        <v>200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7">
        <f t="shared" si="17"/>
        <v>12000</v>
      </c>
      <c r="V119" s="8"/>
    </row>
    <row r="120" spans="1:22">
      <c r="A120" s="73"/>
      <c r="B120" s="4" t="s">
        <v>37</v>
      </c>
      <c r="C120" s="4">
        <v>100</v>
      </c>
      <c r="D120" s="4"/>
      <c r="E120" s="4"/>
      <c r="F120" s="4">
        <v>250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7">
        <f t="shared" si="17"/>
        <v>14000</v>
      </c>
      <c r="V120" s="8"/>
    </row>
    <row r="121" spans="1:22">
      <c r="A121" s="73"/>
      <c r="B121" s="4" t="s">
        <v>38</v>
      </c>
      <c r="C121" s="4"/>
      <c r="D121" s="4"/>
      <c r="E121" s="4"/>
      <c r="F121" s="4">
        <v>350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7">
        <f t="shared" si="17"/>
        <v>14000</v>
      </c>
      <c r="V121" s="8"/>
    </row>
    <row r="122" spans="1:22">
      <c r="A122" s="73"/>
      <c r="B122" s="4" t="s">
        <v>39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7">
        <f t="shared" si="17"/>
        <v>0</v>
      </c>
      <c r="V122" s="8">
        <f>SUM(U118:U122)</f>
        <v>57440</v>
      </c>
    </row>
    <row r="123" spans="1:22">
      <c r="A123" s="71" t="s">
        <v>1</v>
      </c>
      <c r="B123" s="71"/>
      <c r="C123" s="6">
        <f t="shared" ref="C123:T123" si="22">SUM(C113:C122)</f>
        <v>996</v>
      </c>
      <c r="D123" s="6">
        <f t="shared" si="22"/>
        <v>400</v>
      </c>
      <c r="E123" s="6">
        <f t="shared" si="22"/>
        <v>0</v>
      </c>
      <c r="F123" s="6">
        <f t="shared" si="22"/>
        <v>1236</v>
      </c>
      <c r="G123" s="6">
        <f t="shared" si="22"/>
        <v>0</v>
      </c>
      <c r="H123" s="6">
        <f t="shared" si="22"/>
        <v>0</v>
      </c>
      <c r="I123" s="6">
        <f t="shared" si="22"/>
        <v>170</v>
      </c>
      <c r="J123" s="6">
        <f t="shared" si="22"/>
        <v>0</v>
      </c>
      <c r="K123" s="6">
        <f t="shared" si="22"/>
        <v>224</v>
      </c>
      <c r="L123" s="6">
        <f t="shared" si="22"/>
        <v>0</v>
      </c>
      <c r="M123" s="6">
        <f t="shared" si="22"/>
        <v>294</v>
      </c>
      <c r="N123" s="6">
        <f t="shared" si="22"/>
        <v>0</v>
      </c>
      <c r="O123" s="6">
        <f t="shared" si="22"/>
        <v>0</v>
      </c>
      <c r="P123" s="6">
        <f t="shared" si="22"/>
        <v>0</v>
      </c>
      <c r="Q123" s="6">
        <f t="shared" si="22"/>
        <v>0</v>
      </c>
      <c r="R123" s="6">
        <f t="shared" si="22"/>
        <v>0</v>
      </c>
      <c r="S123" s="6">
        <f t="shared" si="22"/>
        <v>0</v>
      </c>
      <c r="T123" s="6">
        <f t="shared" si="22"/>
        <v>0</v>
      </c>
      <c r="U123" s="46">
        <f t="shared" si="17"/>
        <v>121310</v>
      </c>
      <c r="V123" s="8"/>
    </row>
    <row r="124" spans="1:22">
      <c r="A124" s="73">
        <v>43508</v>
      </c>
      <c r="B124" s="4" t="s">
        <v>22</v>
      </c>
      <c r="C124" s="4"/>
      <c r="D124" s="4"/>
      <c r="E124" s="4"/>
      <c r="F124" s="4"/>
      <c r="G124" s="4"/>
      <c r="H124" s="4"/>
      <c r="I124" s="4">
        <v>1</v>
      </c>
      <c r="J124" s="4"/>
      <c r="K124" s="4">
        <v>233</v>
      </c>
      <c r="L124" s="4"/>
      <c r="M124" s="4"/>
      <c r="N124" s="4"/>
      <c r="O124" s="4"/>
      <c r="P124" s="4"/>
      <c r="Q124" s="4"/>
      <c r="R124" s="4"/>
      <c r="S124" s="4"/>
      <c r="T124" s="4"/>
      <c r="U124" s="7">
        <f t="shared" si="17"/>
        <v>9345</v>
      </c>
      <c r="V124" s="8"/>
    </row>
    <row r="125" spans="1:22">
      <c r="A125" s="73"/>
      <c r="B125" s="4" t="s">
        <v>24</v>
      </c>
      <c r="C125" s="4"/>
      <c r="D125" s="4"/>
      <c r="E125" s="4"/>
      <c r="F125" s="4"/>
      <c r="G125" s="4"/>
      <c r="H125" s="4"/>
      <c r="I125" s="4">
        <v>305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7">
        <f t="shared" si="17"/>
        <v>7625</v>
      </c>
      <c r="V125" s="8"/>
    </row>
    <row r="126" spans="1:22">
      <c r="A126" s="73"/>
      <c r="B126" s="4" t="s">
        <v>32</v>
      </c>
      <c r="C126" s="4"/>
      <c r="D126" s="4"/>
      <c r="E126" s="4"/>
      <c r="F126" s="4"/>
      <c r="G126" s="4"/>
      <c r="H126" s="4"/>
      <c r="I126" s="4">
        <v>19</v>
      </c>
      <c r="J126" s="4"/>
      <c r="K126" s="4"/>
      <c r="L126" s="4"/>
      <c r="M126" s="4">
        <v>465</v>
      </c>
      <c r="N126" s="4"/>
      <c r="O126" s="4"/>
      <c r="P126" s="4"/>
      <c r="Q126" s="4"/>
      <c r="R126" s="4"/>
      <c r="S126" s="4"/>
      <c r="T126" s="4"/>
      <c r="U126" s="7">
        <f t="shared" si="17"/>
        <v>14425</v>
      </c>
      <c r="V126" s="8">
        <f>SUM(U124:U126)</f>
        <v>31395</v>
      </c>
    </row>
    <row r="127" spans="1:22">
      <c r="A127" s="73"/>
      <c r="B127" s="4" t="s">
        <v>33</v>
      </c>
      <c r="C127" s="4">
        <v>550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7">
        <f t="shared" si="17"/>
        <v>22000</v>
      </c>
      <c r="V127" s="8"/>
    </row>
    <row r="128" spans="1:22">
      <c r="A128" s="73"/>
      <c r="B128" s="4" t="s">
        <v>34</v>
      </c>
      <c r="C128" s="4">
        <v>450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7">
        <f t="shared" si="17"/>
        <v>18000</v>
      </c>
      <c r="V128" s="8">
        <f>SUM(U127:U128)</f>
        <v>40000</v>
      </c>
    </row>
    <row r="129" spans="1:22">
      <c r="A129" s="73"/>
      <c r="B129" s="4" t="s">
        <v>35</v>
      </c>
      <c r="C129" s="4">
        <v>150</v>
      </c>
      <c r="D129" s="4"/>
      <c r="E129" s="4"/>
      <c r="F129" s="4">
        <v>125</v>
      </c>
      <c r="G129" s="4">
        <v>40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7">
        <f t="shared" si="17"/>
        <v>13000</v>
      </c>
      <c r="V129" s="8"/>
    </row>
    <row r="130" spans="1:22">
      <c r="A130" s="73"/>
      <c r="B130" s="4" t="s">
        <v>36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>
        <v>21</v>
      </c>
      <c r="T130" s="4"/>
      <c r="U130" s="7">
        <f t="shared" si="17"/>
        <v>19950</v>
      </c>
      <c r="V130" s="8"/>
    </row>
    <row r="131" spans="1:22">
      <c r="A131" s="73"/>
      <c r="B131" s="4" t="s">
        <v>37</v>
      </c>
      <c r="C131" s="4"/>
      <c r="D131" s="4"/>
      <c r="E131" s="4"/>
      <c r="F131" s="4">
        <v>300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7">
        <f t="shared" si="17"/>
        <v>12000</v>
      </c>
      <c r="V131" s="8"/>
    </row>
    <row r="132" spans="1:22">
      <c r="A132" s="73"/>
      <c r="B132" s="4" t="s">
        <v>38</v>
      </c>
      <c r="C132" s="4">
        <v>150</v>
      </c>
      <c r="D132" s="4"/>
      <c r="E132" s="4"/>
      <c r="F132" s="4"/>
      <c r="G132" s="4">
        <v>36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7">
        <f t="shared" si="17"/>
        <v>7800</v>
      </c>
      <c r="V132" s="8"/>
    </row>
    <row r="133" spans="1:22">
      <c r="A133" s="73"/>
      <c r="B133" s="4" t="s">
        <v>39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7">
        <f t="shared" si="17"/>
        <v>0</v>
      </c>
      <c r="V133" s="8">
        <f>SUM(U129:U133)</f>
        <v>52750</v>
      </c>
    </row>
    <row r="134" spans="1:22">
      <c r="A134" s="71" t="s">
        <v>1</v>
      </c>
      <c r="B134" s="71"/>
      <c r="C134" s="6">
        <f t="shared" ref="C134:T134" si="23">SUM(C124:C133)</f>
        <v>1300</v>
      </c>
      <c r="D134" s="6">
        <f t="shared" si="23"/>
        <v>0</v>
      </c>
      <c r="E134" s="6">
        <f t="shared" si="23"/>
        <v>0</v>
      </c>
      <c r="F134" s="6">
        <f t="shared" si="23"/>
        <v>425</v>
      </c>
      <c r="G134" s="6">
        <f t="shared" si="23"/>
        <v>76</v>
      </c>
      <c r="H134" s="6">
        <f t="shared" si="23"/>
        <v>0</v>
      </c>
      <c r="I134" s="6">
        <f t="shared" si="23"/>
        <v>325</v>
      </c>
      <c r="J134" s="6">
        <f t="shared" si="23"/>
        <v>0</v>
      </c>
      <c r="K134" s="6">
        <f t="shared" si="23"/>
        <v>233</v>
      </c>
      <c r="L134" s="6">
        <f t="shared" si="23"/>
        <v>0</v>
      </c>
      <c r="M134" s="6">
        <f t="shared" si="23"/>
        <v>465</v>
      </c>
      <c r="N134" s="6">
        <f t="shared" si="23"/>
        <v>0</v>
      </c>
      <c r="O134" s="6">
        <f t="shared" si="23"/>
        <v>0</v>
      </c>
      <c r="P134" s="6">
        <f t="shared" si="23"/>
        <v>0</v>
      </c>
      <c r="Q134" s="6">
        <f t="shared" si="23"/>
        <v>0</v>
      </c>
      <c r="R134" s="6">
        <f t="shared" si="23"/>
        <v>0</v>
      </c>
      <c r="S134" s="6">
        <f t="shared" si="23"/>
        <v>21</v>
      </c>
      <c r="T134" s="6">
        <f t="shared" si="23"/>
        <v>0</v>
      </c>
      <c r="U134" s="46">
        <f t="shared" si="17"/>
        <v>124145</v>
      </c>
      <c r="V134" s="8"/>
    </row>
    <row r="135" spans="1:22">
      <c r="A135" s="73">
        <v>43509</v>
      </c>
      <c r="B135" s="4" t="s">
        <v>22</v>
      </c>
      <c r="C135" s="4">
        <v>20</v>
      </c>
      <c r="D135" s="4"/>
      <c r="E135" s="4"/>
      <c r="F135" s="4"/>
      <c r="G135" s="4"/>
      <c r="H135" s="4"/>
      <c r="I135" s="4">
        <v>4</v>
      </c>
      <c r="J135" s="4"/>
      <c r="K135" s="4"/>
      <c r="L135" s="4"/>
      <c r="M135" s="4">
        <v>135</v>
      </c>
      <c r="N135" s="4"/>
      <c r="O135" s="4"/>
      <c r="P135" s="4"/>
      <c r="Q135" s="4"/>
      <c r="R135" s="4"/>
      <c r="S135" s="4"/>
      <c r="T135" s="4"/>
      <c r="U135" s="7">
        <f t="shared" si="17"/>
        <v>4950</v>
      </c>
      <c r="V135" s="8"/>
    </row>
    <row r="136" spans="1:22">
      <c r="A136" s="73"/>
      <c r="B136" s="4" t="s">
        <v>24</v>
      </c>
      <c r="C136" s="4"/>
      <c r="D136" s="4"/>
      <c r="E136" s="4"/>
      <c r="F136" s="4"/>
      <c r="G136" s="4"/>
      <c r="H136" s="4"/>
      <c r="I136" s="4">
        <v>200</v>
      </c>
      <c r="J136" s="4"/>
      <c r="K136" s="4"/>
      <c r="L136" s="4"/>
      <c r="M136" s="4"/>
      <c r="N136" s="4"/>
      <c r="O136" s="4"/>
      <c r="P136" s="4">
        <v>320</v>
      </c>
      <c r="Q136" s="4"/>
      <c r="R136" s="4"/>
      <c r="S136" s="4"/>
      <c r="T136" s="4"/>
      <c r="U136" s="7">
        <f t="shared" si="17"/>
        <v>13000</v>
      </c>
      <c r="V136" s="8"/>
    </row>
    <row r="137" spans="1:22">
      <c r="A137" s="73"/>
      <c r="B137" s="4" t="s">
        <v>32</v>
      </c>
      <c r="C137" s="4">
        <v>93</v>
      </c>
      <c r="D137" s="4"/>
      <c r="E137" s="4"/>
      <c r="F137" s="4"/>
      <c r="G137" s="4"/>
      <c r="H137" s="4"/>
      <c r="I137" s="4">
        <v>16</v>
      </c>
      <c r="J137" s="4"/>
      <c r="K137" s="4">
        <v>362</v>
      </c>
      <c r="L137" s="4"/>
      <c r="M137" s="4">
        <v>29</v>
      </c>
      <c r="N137" s="4"/>
      <c r="O137" s="4"/>
      <c r="P137" s="4"/>
      <c r="Q137" s="4"/>
      <c r="R137" s="4"/>
      <c r="S137" s="4"/>
      <c r="T137" s="4"/>
      <c r="U137" s="7">
        <f t="shared" si="17"/>
        <v>19470</v>
      </c>
      <c r="V137" s="8">
        <f>SUM(U135:U137)</f>
        <v>37420</v>
      </c>
    </row>
    <row r="138" spans="1:22">
      <c r="A138" s="73"/>
      <c r="B138" s="4" t="s">
        <v>33</v>
      </c>
      <c r="C138" s="4">
        <v>550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7">
        <f t="shared" si="17"/>
        <v>22000</v>
      </c>
      <c r="V138" s="8"/>
    </row>
    <row r="139" spans="1:22">
      <c r="A139" s="73"/>
      <c r="B139" s="4" t="s">
        <v>34</v>
      </c>
      <c r="C139" s="4">
        <v>550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7">
        <f t="shared" si="17"/>
        <v>22000</v>
      </c>
      <c r="V139" s="8">
        <f>SUM(U138:U139)</f>
        <v>44000</v>
      </c>
    </row>
    <row r="140" spans="1:22">
      <c r="A140" s="73"/>
      <c r="B140" s="4" t="s">
        <v>35</v>
      </c>
      <c r="C140" s="4">
        <v>150</v>
      </c>
      <c r="D140" s="4"/>
      <c r="E140" s="4"/>
      <c r="F140" s="4"/>
      <c r="G140" s="4">
        <v>30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7">
        <f t="shared" si="17"/>
        <v>7500</v>
      </c>
      <c r="V140" s="8"/>
    </row>
    <row r="141" spans="1:22">
      <c r="A141" s="73"/>
      <c r="B141" s="4" t="s">
        <v>36</v>
      </c>
      <c r="C141" s="4">
        <v>80</v>
      </c>
      <c r="D141" s="4"/>
      <c r="E141" s="4"/>
      <c r="F141" s="4">
        <v>150</v>
      </c>
      <c r="G141" s="4">
        <v>35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7">
        <f t="shared" si="17"/>
        <v>10950</v>
      </c>
      <c r="V141" s="8"/>
    </row>
    <row r="142" spans="1:22">
      <c r="A142" s="73"/>
      <c r="B142" s="4" t="s">
        <v>37</v>
      </c>
      <c r="C142" s="4"/>
      <c r="D142" s="4"/>
      <c r="E142" s="4"/>
      <c r="F142" s="4">
        <v>100</v>
      </c>
      <c r="G142" s="4">
        <v>100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7">
        <f t="shared" ref="U142:U205" si="24">(C142*40)+(D142*25)+(E142*20)+(F142*40)+(G142*50)+(H142*50)+(I142*25)+(J142*30)+(K142*40)+(L142*30)+(M142*30)+(N142*30)+(O142*30)+(P142*25+(Q142*1000)+(R142*1000)+(S142*950)+(T142*40))</f>
        <v>9000</v>
      </c>
      <c r="V142" s="8"/>
    </row>
    <row r="143" spans="1:22">
      <c r="A143" s="73"/>
      <c r="B143" s="4" t="s">
        <v>38</v>
      </c>
      <c r="C143" s="4">
        <v>120</v>
      </c>
      <c r="D143" s="4"/>
      <c r="E143" s="4"/>
      <c r="F143" s="4"/>
      <c r="G143" s="4">
        <v>35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7">
        <f t="shared" si="24"/>
        <v>6550</v>
      </c>
      <c r="V143" s="8"/>
    </row>
    <row r="144" spans="1:22">
      <c r="A144" s="73"/>
      <c r="B144" s="4" t="s">
        <v>39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7">
        <f t="shared" si="24"/>
        <v>0</v>
      </c>
      <c r="V144" s="8">
        <f>SUM(U140:U144)</f>
        <v>34000</v>
      </c>
    </row>
    <row r="145" spans="1:22">
      <c r="A145" s="71" t="s">
        <v>1</v>
      </c>
      <c r="B145" s="71"/>
      <c r="C145" s="6">
        <f t="shared" ref="C145:T145" si="25">SUM(C135:C144)</f>
        <v>1563</v>
      </c>
      <c r="D145" s="6">
        <f t="shared" si="25"/>
        <v>0</v>
      </c>
      <c r="E145" s="6">
        <f t="shared" si="25"/>
        <v>0</v>
      </c>
      <c r="F145" s="6">
        <f t="shared" si="25"/>
        <v>250</v>
      </c>
      <c r="G145" s="6">
        <f t="shared" si="25"/>
        <v>200</v>
      </c>
      <c r="H145" s="6">
        <f t="shared" si="25"/>
        <v>0</v>
      </c>
      <c r="I145" s="6">
        <f t="shared" si="25"/>
        <v>220</v>
      </c>
      <c r="J145" s="6">
        <f t="shared" si="25"/>
        <v>0</v>
      </c>
      <c r="K145" s="6">
        <f t="shared" si="25"/>
        <v>362</v>
      </c>
      <c r="L145" s="6">
        <f t="shared" si="25"/>
        <v>0</v>
      </c>
      <c r="M145" s="6">
        <f t="shared" si="25"/>
        <v>164</v>
      </c>
      <c r="N145" s="6">
        <f t="shared" si="25"/>
        <v>0</v>
      </c>
      <c r="O145" s="6">
        <f t="shared" si="25"/>
        <v>0</v>
      </c>
      <c r="P145" s="6">
        <f t="shared" si="25"/>
        <v>320</v>
      </c>
      <c r="Q145" s="6">
        <f t="shared" si="25"/>
        <v>0</v>
      </c>
      <c r="R145" s="6">
        <f t="shared" si="25"/>
        <v>0</v>
      </c>
      <c r="S145" s="6">
        <f t="shared" si="25"/>
        <v>0</v>
      </c>
      <c r="T145" s="6">
        <f t="shared" si="25"/>
        <v>0</v>
      </c>
      <c r="U145" s="46">
        <f t="shared" si="24"/>
        <v>115420</v>
      </c>
      <c r="V145" s="8"/>
    </row>
    <row r="146" spans="1:22">
      <c r="A146" s="73">
        <v>43510</v>
      </c>
      <c r="B146" s="4" t="s">
        <v>22</v>
      </c>
      <c r="C146" s="4"/>
      <c r="D146" s="4"/>
      <c r="E146" s="4"/>
      <c r="F146" s="4"/>
      <c r="G146" s="4"/>
      <c r="H146" s="4"/>
      <c r="I146" s="4">
        <v>6</v>
      </c>
      <c r="J146" s="4"/>
      <c r="K146" s="4"/>
      <c r="L146" s="4"/>
      <c r="M146" s="4">
        <v>157</v>
      </c>
      <c r="N146" s="4"/>
      <c r="O146" s="4"/>
      <c r="P146" s="4"/>
      <c r="Q146" s="4"/>
      <c r="R146" s="4"/>
      <c r="S146" s="4"/>
      <c r="T146" s="4"/>
      <c r="U146" s="7">
        <f t="shared" si="24"/>
        <v>4860</v>
      </c>
      <c r="V146" s="8"/>
    </row>
    <row r="147" spans="1:22">
      <c r="A147" s="73"/>
      <c r="B147" s="4" t="s">
        <v>24</v>
      </c>
      <c r="C147" s="4"/>
      <c r="D147" s="4"/>
      <c r="E147" s="4"/>
      <c r="F147" s="4"/>
      <c r="G147" s="4"/>
      <c r="H147" s="4"/>
      <c r="I147" s="4">
        <v>341</v>
      </c>
      <c r="J147" s="4"/>
      <c r="K147" s="4"/>
      <c r="L147" s="4"/>
      <c r="M147" s="4"/>
      <c r="N147" s="4"/>
      <c r="O147" s="4"/>
      <c r="P147" s="4">
        <v>50</v>
      </c>
      <c r="Q147" s="4"/>
      <c r="R147" s="4"/>
      <c r="S147" s="4"/>
      <c r="T147" s="4"/>
      <c r="U147" s="7">
        <f t="shared" si="24"/>
        <v>9775</v>
      </c>
      <c r="V147" s="8"/>
    </row>
    <row r="148" spans="1:22">
      <c r="A148" s="73"/>
      <c r="B148" s="4" t="s">
        <v>32</v>
      </c>
      <c r="C148" s="4"/>
      <c r="D148" s="4"/>
      <c r="E148" s="4"/>
      <c r="F148" s="4"/>
      <c r="G148" s="4"/>
      <c r="H148" s="4"/>
      <c r="I148" s="4">
        <v>12</v>
      </c>
      <c r="J148" s="4"/>
      <c r="K148" s="4"/>
      <c r="L148" s="4"/>
      <c r="M148" s="4">
        <v>543</v>
      </c>
      <c r="N148" s="4"/>
      <c r="O148" s="4"/>
      <c r="P148" s="4"/>
      <c r="Q148" s="4"/>
      <c r="R148" s="4">
        <v>5</v>
      </c>
      <c r="S148" s="4"/>
      <c r="T148" s="4"/>
      <c r="U148" s="7">
        <f t="shared" si="24"/>
        <v>21590</v>
      </c>
      <c r="V148" s="8">
        <f>SUM(U146:U148)</f>
        <v>36225</v>
      </c>
    </row>
    <row r="149" spans="1:22">
      <c r="A149" s="73"/>
      <c r="B149" s="4" t="s">
        <v>33</v>
      </c>
      <c r="C149" s="4">
        <v>250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>
        <v>175</v>
      </c>
      <c r="U149" s="7">
        <f t="shared" si="24"/>
        <v>17000</v>
      </c>
      <c r="V149" s="8"/>
    </row>
    <row r="150" spans="1:22">
      <c r="A150" s="73"/>
      <c r="B150" s="4" t="s">
        <v>34</v>
      </c>
      <c r="C150" s="4">
        <v>250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>
        <v>200</v>
      </c>
      <c r="U150" s="7">
        <f t="shared" si="24"/>
        <v>18000</v>
      </c>
      <c r="V150" s="8">
        <f>SUM(U149:U150)</f>
        <v>35000</v>
      </c>
    </row>
    <row r="151" spans="1:22">
      <c r="A151" s="73"/>
      <c r="B151" s="4" t="s">
        <v>35</v>
      </c>
      <c r="C151" s="4">
        <v>200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7">
        <f t="shared" si="24"/>
        <v>8000</v>
      </c>
      <c r="V151" s="8"/>
    </row>
    <row r="152" spans="1:22">
      <c r="A152" s="73"/>
      <c r="B152" s="4" t="s">
        <v>36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7">
        <f t="shared" si="24"/>
        <v>0</v>
      </c>
      <c r="V152" s="8"/>
    </row>
    <row r="153" spans="1:22">
      <c r="A153" s="73"/>
      <c r="B153" s="4" t="s">
        <v>37</v>
      </c>
      <c r="C153" s="4"/>
      <c r="D153" s="4"/>
      <c r="E153" s="4"/>
      <c r="F153" s="4">
        <v>300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7">
        <f t="shared" si="24"/>
        <v>12000</v>
      </c>
      <c r="V153" s="8"/>
    </row>
    <row r="154" spans="1:22">
      <c r="A154" s="73"/>
      <c r="B154" s="4" t="s">
        <v>38</v>
      </c>
      <c r="C154" s="4"/>
      <c r="D154" s="4"/>
      <c r="E154" s="4"/>
      <c r="F154" s="4">
        <v>244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7">
        <f t="shared" si="24"/>
        <v>9760</v>
      </c>
      <c r="V154" s="8"/>
    </row>
    <row r="155" spans="1:22">
      <c r="A155" s="73"/>
      <c r="B155" s="4" t="s">
        <v>39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7">
        <f t="shared" si="24"/>
        <v>0</v>
      </c>
      <c r="V155" s="8">
        <f>SUM(U151:U155)</f>
        <v>29760</v>
      </c>
    </row>
    <row r="156" spans="1:22">
      <c r="A156" s="71" t="s">
        <v>1</v>
      </c>
      <c r="B156" s="71"/>
      <c r="C156" s="6">
        <f t="shared" ref="C156:T156" si="26">SUM(C146:C155)</f>
        <v>700</v>
      </c>
      <c r="D156" s="6">
        <f t="shared" si="26"/>
        <v>0</v>
      </c>
      <c r="E156" s="6">
        <f t="shared" si="26"/>
        <v>0</v>
      </c>
      <c r="F156" s="6">
        <f t="shared" si="26"/>
        <v>544</v>
      </c>
      <c r="G156" s="6">
        <f t="shared" si="26"/>
        <v>0</v>
      </c>
      <c r="H156" s="6">
        <f t="shared" si="26"/>
        <v>0</v>
      </c>
      <c r="I156" s="6">
        <f t="shared" si="26"/>
        <v>359</v>
      </c>
      <c r="J156" s="6">
        <f t="shared" si="26"/>
        <v>0</v>
      </c>
      <c r="K156" s="6">
        <f t="shared" si="26"/>
        <v>0</v>
      </c>
      <c r="L156" s="6">
        <f t="shared" si="26"/>
        <v>0</v>
      </c>
      <c r="M156" s="6">
        <f t="shared" si="26"/>
        <v>700</v>
      </c>
      <c r="N156" s="6">
        <f t="shared" si="26"/>
        <v>0</v>
      </c>
      <c r="O156" s="6">
        <f t="shared" si="26"/>
        <v>0</v>
      </c>
      <c r="P156" s="6">
        <f t="shared" si="26"/>
        <v>50</v>
      </c>
      <c r="Q156" s="6">
        <f t="shared" si="26"/>
        <v>0</v>
      </c>
      <c r="R156" s="6">
        <f t="shared" si="26"/>
        <v>5</v>
      </c>
      <c r="S156" s="6">
        <f t="shared" si="26"/>
        <v>0</v>
      </c>
      <c r="T156" s="6">
        <f t="shared" si="26"/>
        <v>375</v>
      </c>
      <c r="U156" s="46">
        <f t="shared" si="24"/>
        <v>100985</v>
      </c>
      <c r="V156" s="8"/>
    </row>
    <row r="157" spans="1:22">
      <c r="A157" s="73">
        <v>43511</v>
      </c>
      <c r="B157" s="4" t="s">
        <v>22</v>
      </c>
      <c r="C157" s="4"/>
      <c r="D157" s="4"/>
      <c r="E157" s="4"/>
      <c r="F157" s="4"/>
      <c r="G157" s="4"/>
      <c r="H157" s="4"/>
      <c r="I157" s="4">
        <v>7</v>
      </c>
      <c r="J157" s="4"/>
      <c r="K157" s="4">
        <v>179</v>
      </c>
      <c r="L157" s="4"/>
      <c r="M157" s="4"/>
      <c r="N157" s="4"/>
      <c r="O157" s="4"/>
      <c r="P157" s="4"/>
      <c r="Q157" s="4"/>
      <c r="R157" s="4"/>
      <c r="S157" s="4"/>
      <c r="T157" s="4"/>
      <c r="U157" s="7">
        <f t="shared" si="24"/>
        <v>7335</v>
      </c>
      <c r="V157" s="8"/>
    </row>
    <row r="158" spans="1:22">
      <c r="A158" s="73"/>
      <c r="B158" s="4" t="s">
        <v>24</v>
      </c>
      <c r="C158" s="4"/>
      <c r="D158" s="4"/>
      <c r="E158" s="4"/>
      <c r="F158" s="4"/>
      <c r="G158" s="4"/>
      <c r="H158" s="4"/>
      <c r="I158" s="4">
        <v>232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7">
        <f t="shared" si="24"/>
        <v>5800</v>
      </c>
      <c r="V158" s="8"/>
    </row>
    <row r="159" spans="1:22">
      <c r="A159" s="73"/>
      <c r="B159" s="4" t="s">
        <v>32</v>
      </c>
      <c r="C159" s="4"/>
      <c r="D159" s="4"/>
      <c r="E159" s="4"/>
      <c r="F159" s="4"/>
      <c r="G159" s="4"/>
      <c r="H159" s="4"/>
      <c r="I159" s="4">
        <v>11</v>
      </c>
      <c r="J159" s="4"/>
      <c r="K159" s="4">
        <v>387</v>
      </c>
      <c r="L159" s="4"/>
      <c r="M159" s="4"/>
      <c r="N159" s="4"/>
      <c r="O159" s="4"/>
      <c r="P159" s="4"/>
      <c r="Q159" s="4"/>
      <c r="R159" s="4"/>
      <c r="S159" s="4"/>
      <c r="T159" s="4"/>
      <c r="U159" s="7">
        <f t="shared" si="24"/>
        <v>15755</v>
      </c>
      <c r="V159" s="8">
        <f>SUM(U157:U159)</f>
        <v>28890</v>
      </c>
    </row>
    <row r="160" spans="1:22">
      <c r="A160" s="73"/>
      <c r="B160" s="4" t="s">
        <v>33</v>
      </c>
      <c r="C160" s="4">
        <v>700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7">
        <f t="shared" si="24"/>
        <v>28000</v>
      </c>
      <c r="V160" s="8"/>
    </row>
    <row r="161" spans="1:22">
      <c r="A161" s="73"/>
      <c r="B161" s="4" t="s">
        <v>34</v>
      </c>
      <c r="C161" s="4">
        <v>250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7">
        <f t="shared" si="24"/>
        <v>10000</v>
      </c>
      <c r="V161" s="8">
        <f>SUM(U160:U161)</f>
        <v>38000</v>
      </c>
    </row>
    <row r="162" spans="1:22">
      <c r="A162" s="73"/>
      <c r="B162" s="4" t="s">
        <v>35</v>
      </c>
      <c r="C162" s="4">
        <v>180</v>
      </c>
      <c r="D162" s="4"/>
      <c r="E162" s="4"/>
      <c r="F162" s="4"/>
      <c r="G162" s="4">
        <v>35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7">
        <f t="shared" si="24"/>
        <v>8950</v>
      </c>
      <c r="V162" s="8"/>
    </row>
    <row r="163" spans="1:22">
      <c r="A163" s="73"/>
      <c r="B163" s="4" t="s">
        <v>36</v>
      </c>
      <c r="C163" s="4"/>
      <c r="D163" s="4"/>
      <c r="E163" s="4"/>
      <c r="F163" s="4">
        <v>180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7">
        <f t="shared" si="24"/>
        <v>7200</v>
      </c>
      <c r="V163" s="8"/>
    </row>
    <row r="164" spans="1:22">
      <c r="A164" s="73"/>
      <c r="B164" s="4" t="s">
        <v>37</v>
      </c>
      <c r="C164" s="4"/>
      <c r="D164" s="4"/>
      <c r="E164" s="4"/>
      <c r="F164" s="4">
        <v>240</v>
      </c>
      <c r="G164" s="4">
        <v>40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7">
        <f t="shared" si="24"/>
        <v>11600</v>
      </c>
      <c r="V164" s="8"/>
    </row>
    <row r="165" spans="1:22">
      <c r="A165" s="73"/>
      <c r="B165" s="4" t="s">
        <v>38</v>
      </c>
      <c r="C165" s="4">
        <v>120</v>
      </c>
      <c r="D165" s="4"/>
      <c r="E165" s="4"/>
      <c r="F165" s="4"/>
      <c r="G165" s="4">
        <v>25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7">
        <f t="shared" si="24"/>
        <v>6050</v>
      </c>
      <c r="V165" s="8"/>
    </row>
    <row r="166" spans="1:22">
      <c r="A166" s="73"/>
      <c r="B166" s="4" t="s">
        <v>39</v>
      </c>
      <c r="C166" s="4"/>
      <c r="D166" s="4"/>
      <c r="E166" s="4"/>
      <c r="F166" s="4">
        <v>261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7">
        <f t="shared" si="24"/>
        <v>10440</v>
      </c>
      <c r="V166" s="8">
        <f>SUM(U162:U166)</f>
        <v>44240</v>
      </c>
    </row>
    <row r="167" spans="1:22">
      <c r="A167" s="71" t="s">
        <v>1</v>
      </c>
      <c r="B167" s="71"/>
      <c r="C167" s="6">
        <f t="shared" ref="C167:T167" si="27">SUM(C157:C166)</f>
        <v>1250</v>
      </c>
      <c r="D167" s="6">
        <f t="shared" si="27"/>
        <v>0</v>
      </c>
      <c r="E167" s="6">
        <f t="shared" si="27"/>
        <v>0</v>
      </c>
      <c r="F167" s="6">
        <f t="shared" si="27"/>
        <v>681</v>
      </c>
      <c r="G167" s="6">
        <f t="shared" si="27"/>
        <v>100</v>
      </c>
      <c r="H167" s="6">
        <f t="shared" si="27"/>
        <v>0</v>
      </c>
      <c r="I167" s="6">
        <f t="shared" si="27"/>
        <v>250</v>
      </c>
      <c r="J167" s="6">
        <f t="shared" si="27"/>
        <v>0</v>
      </c>
      <c r="K167" s="6">
        <f t="shared" si="27"/>
        <v>566</v>
      </c>
      <c r="L167" s="6">
        <f t="shared" si="27"/>
        <v>0</v>
      </c>
      <c r="M167" s="6">
        <f t="shared" si="27"/>
        <v>0</v>
      </c>
      <c r="N167" s="6">
        <f t="shared" si="27"/>
        <v>0</v>
      </c>
      <c r="O167" s="6">
        <f t="shared" si="27"/>
        <v>0</v>
      </c>
      <c r="P167" s="6">
        <f t="shared" si="27"/>
        <v>0</v>
      </c>
      <c r="Q167" s="6">
        <f t="shared" si="27"/>
        <v>0</v>
      </c>
      <c r="R167" s="6">
        <f t="shared" si="27"/>
        <v>0</v>
      </c>
      <c r="S167" s="6">
        <f t="shared" si="27"/>
        <v>0</v>
      </c>
      <c r="T167" s="6">
        <f t="shared" si="27"/>
        <v>0</v>
      </c>
      <c r="U167" s="46">
        <f t="shared" si="24"/>
        <v>111130</v>
      </c>
      <c r="V167" s="8"/>
    </row>
    <row r="168" spans="1:22">
      <c r="A168" s="73">
        <v>43512</v>
      </c>
      <c r="B168" s="4" t="s">
        <v>22</v>
      </c>
      <c r="C168" s="4"/>
      <c r="D168" s="4"/>
      <c r="E168" s="4"/>
      <c r="F168" s="4"/>
      <c r="G168" s="4"/>
      <c r="H168" s="4"/>
      <c r="I168" s="4">
        <v>6</v>
      </c>
      <c r="J168" s="4"/>
      <c r="K168" s="4">
        <v>146</v>
      </c>
      <c r="L168" s="4"/>
      <c r="M168" s="4"/>
      <c r="N168" s="4"/>
      <c r="O168" s="4"/>
      <c r="P168" s="4"/>
      <c r="Q168" s="4"/>
      <c r="R168" s="4"/>
      <c r="S168" s="4"/>
      <c r="T168" s="4"/>
      <c r="U168" s="7">
        <f t="shared" si="24"/>
        <v>5990</v>
      </c>
      <c r="V168" s="8"/>
    </row>
    <row r="169" spans="1:22">
      <c r="A169" s="73"/>
      <c r="B169" s="4" t="s">
        <v>24</v>
      </c>
      <c r="C169" s="4"/>
      <c r="D169" s="4"/>
      <c r="E169" s="4"/>
      <c r="F169" s="4"/>
      <c r="G169" s="4"/>
      <c r="H169" s="4"/>
      <c r="I169" s="4">
        <v>232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7">
        <f t="shared" si="24"/>
        <v>5800</v>
      </c>
      <c r="V169" s="8"/>
    </row>
    <row r="170" spans="1:22">
      <c r="A170" s="73"/>
      <c r="B170" s="4" t="s">
        <v>32</v>
      </c>
      <c r="C170" s="4"/>
      <c r="D170" s="4">
        <v>264</v>
      </c>
      <c r="E170" s="4"/>
      <c r="F170" s="4"/>
      <c r="G170" s="4"/>
      <c r="H170" s="4"/>
      <c r="I170" s="4">
        <v>16</v>
      </c>
      <c r="J170" s="4"/>
      <c r="K170" s="4">
        <v>43</v>
      </c>
      <c r="L170" s="4"/>
      <c r="M170" s="4">
        <v>184</v>
      </c>
      <c r="N170" s="4"/>
      <c r="O170" s="4"/>
      <c r="P170" s="4"/>
      <c r="Q170" s="4"/>
      <c r="R170" s="4"/>
      <c r="S170" s="4"/>
      <c r="T170" s="4"/>
      <c r="U170" s="7">
        <f t="shared" si="24"/>
        <v>14240</v>
      </c>
      <c r="V170" s="8">
        <f>SUM(U168:U170)</f>
        <v>26030</v>
      </c>
    </row>
    <row r="171" spans="1:22">
      <c r="A171" s="73"/>
      <c r="B171" s="4" t="s">
        <v>33</v>
      </c>
      <c r="C171" s="4">
        <v>354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7">
        <f t="shared" si="24"/>
        <v>14160</v>
      </c>
      <c r="V171" s="8"/>
    </row>
    <row r="172" spans="1:22">
      <c r="A172" s="73"/>
      <c r="B172" s="4" t="s">
        <v>34</v>
      </c>
      <c r="C172" s="4">
        <v>350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7">
        <f t="shared" si="24"/>
        <v>14000</v>
      </c>
      <c r="V172" s="8">
        <f>SUM(U171:U172)</f>
        <v>28160</v>
      </c>
    </row>
    <row r="173" spans="1:22">
      <c r="A173" s="73"/>
      <c r="B173" s="4" t="s">
        <v>35</v>
      </c>
      <c r="C173" s="4">
        <v>150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7">
        <f t="shared" si="24"/>
        <v>6000</v>
      </c>
      <c r="V173" s="8"/>
    </row>
    <row r="174" spans="1:22">
      <c r="A174" s="73"/>
      <c r="B174" s="4" t="s">
        <v>36</v>
      </c>
      <c r="C174" s="4"/>
      <c r="D174" s="4"/>
      <c r="E174" s="4"/>
      <c r="F174" s="4">
        <v>180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7">
        <f t="shared" si="24"/>
        <v>7200</v>
      </c>
      <c r="V174" s="8"/>
    </row>
    <row r="175" spans="1:22">
      <c r="A175" s="73"/>
      <c r="B175" s="4" t="s">
        <v>37</v>
      </c>
      <c r="C175" s="4"/>
      <c r="D175" s="4"/>
      <c r="E175" s="4"/>
      <c r="F175" s="4">
        <v>227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7">
        <f t="shared" si="24"/>
        <v>9080</v>
      </c>
      <c r="V175" s="8"/>
    </row>
    <row r="176" spans="1:22">
      <c r="A176" s="73"/>
      <c r="B176" s="4" t="s">
        <v>38</v>
      </c>
      <c r="C176" s="4"/>
      <c r="D176" s="4"/>
      <c r="E176" s="4"/>
      <c r="F176" s="4"/>
      <c r="G176" s="4">
        <v>100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7">
        <f t="shared" si="24"/>
        <v>5000</v>
      </c>
      <c r="V176" s="8"/>
    </row>
    <row r="177" spans="1:22">
      <c r="A177" s="73"/>
      <c r="B177" s="4" t="s">
        <v>39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7">
        <f t="shared" si="24"/>
        <v>0</v>
      </c>
      <c r="V177" s="8">
        <f>SUM(U173:U177)</f>
        <v>27280</v>
      </c>
    </row>
    <row r="178" spans="1:22">
      <c r="A178" s="71" t="s">
        <v>1</v>
      </c>
      <c r="B178" s="71"/>
      <c r="C178" s="6">
        <f t="shared" ref="C178:T178" si="28">SUM(C168:C177)</f>
        <v>854</v>
      </c>
      <c r="D178" s="6">
        <f t="shared" si="28"/>
        <v>264</v>
      </c>
      <c r="E178" s="6">
        <f t="shared" si="28"/>
        <v>0</v>
      </c>
      <c r="F178" s="6">
        <f t="shared" si="28"/>
        <v>407</v>
      </c>
      <c r="G178" s="6">
        <f t="shared" si="28"/>
        <v>100</v>
      </c>
      <c r="H178" s="6">
        <f t="shared" si="28"/>
        <v>0</v>
      </c>
      <c r="I178" s="6">
        <f t="shared" si="28"/>
        <v>254</v>
      </c>
      <c r="J178" s="6">
        <f t="shared" si="28"/>
        <v>0</v>
      </c>
      <c r="K178" s="6">
        <f t="shared" si="28"/>
        <v>189</v>
      </c>
      <c r="L178" s="6">
        <f t="shared" si="28"/>
        <v>0</v>
      </c>
      <c r="M178" s="6">
        <f t="shared" si="28"/>
        <v>184</v>
      </c>
      <c r="N178" s="6">
        <f t="shared" si="28"/>
        <v>0</v>
      </c>
      <c r="O178" s="6">
        <f t="shared" si="28"/>
        <v>0</v>
      </c>
      <c r="P178" s="6">
        <f t="shared" si="28"/>
        <v>0</v>
      </c>
      <c r="Q178" s="6">
        <f t="shared" si="28"/>
        <v>0</v>
      </c>
      <c r="R178" s="6">
        <f t="shared" si="28"/>
        <v>0</v>
      </c>
      <c r="S178" s="6">
        <f t="shared" si="28"/>
        <v>0</v>
      </c>
      <c r="T178" s="6">
        <f t="shared" si="28"/>
        <v>0</v>
      </c>
      <c r="U178" s="46">
        <f t="shared" si="24"/>
        <v>81470</v>
      </c>
      <c r="V178" s="8"/>
    </row>
    <row r="179" spans="1:22">
      <c r="A179" s="73">
        <v>43513</v>
      </c>
      <c r="B179" s="4" t="s">
        <v>22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7"/>
      <c r="V179" s="8"/>
    </row>
    <row r="180" spans="1:22">
      <c r="A180" s="73"/>
      <c r="B180" s="4" t="s">
        <v>24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7">
        <f t="shared" si="24"/>
        <v>0</v>
      </c>
      <c r="V180" s="8"/>
    </row>
    <row r="181" spans="1:22">
      <c r="A181" s="73"/>
      <c r="B181" s="4" t="s">
        <v>32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7">
        <f t="shared" si="24"/>
        <v>0</v>
      </c>
      <c r="V181" s="8">
        <f>SUM(U179:U181)</f>
        <v>0</v>
      </c>
    </row>
    <row r="182" spans="1:22">
      <c r="A182" s="73"/>
      <c r="B182" s="4" t="s">
        <v>33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7">
        <f t="shared" si="24"/>
        <v>0</v>
      </c>
      <c r="V182" s="8"/>
    </row>
    <row r="183" spans="1:22">
      <c r="A183" s="73"/>
      <c r="B183" s="4" t="s">
        <v>34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7">
        <f t="shared" si="24"/>
        <v>0</v>
      </c>
      <c r="V183" s="8">
        <f>SUM(U182:U183)</f>
        <v>0</v>
      </c>
    </row>
    <row r="184" spans="1:22">
      <c r="A184" s="73"/>
      <c r="B184" s="4" t="s">
        <v>35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7">
        <f t="shared" si="24"/>
        <v>0</v>
      </c>
      <c r="V184" s="8"/>
    </row>
    <row r="185" spans="1:22">
      <c r="A185" s="73"/>
      <c r="B185" s="4" t="s">
        <v>36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7">
        <f t="shared" si="24"/>
        <v>0</v>
      </c>
      <c r="V185" s="8"/>
    </row>
    <row r="186" spans="1:22">
      <c r="A186" s="73"/>
      <c r="B186" s="4" t="s">
        <v>37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7">
        <f t="shared" si="24"/>
        <v>0</v>
      </c>
      <c r="V186" s="8"/>
    </row>
    <row r="187" spans="1:22">
      <c r="A187" s="73"/>
      <c r="B187" s="4" t="s">
        <v>38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7">
        <f t="shared" si="24"/>
        <v>0</v>
      </c>
      <c r="V187" s="8"/>
    </row>
    <row r="188" spans="1:22">
      <c r="A188" s="73"/>
      <c r="B188" s="4" t="s">
        <v>39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7">
        <f t="shared" si="24"/>
        <v>0</v>
      </c>
      <c r="V188" s="8">
        <f>SUM(U184:U188)</f>
        <v>0</v>
      </c>
    </row>
    <row r="189" spans="1:22">
      <c r="A189" s="71" t="s">
        <v>1</v>
      </c>
      <c r="B189" s="71"/>
      <c r="C189" s="6">
        <f t="shared" ref="C189:T189" si="29">SUM(C179:C188)</f>
        <v>0</v>
      </c>
      <c r="D189" s="6">
        <f t="shared" si="29"/>
        <v>0</v>
      </c>
      <c r="E189" s="6">
        <f t="shared" si="29"/>
        <v>0</v>
      </c>
      <c r="F189" s="6">
        <f t="shared" si="29"/>
        <v>0</v>
      </c>
      <c r="G189" s="6">
        <f t="shared" si="29"/>
        <v>0</v>
      </c>
      <c r="H189" s="6">
        <f t="shared" si="29"/>
        <v>0</v>
      </c>
      <c r="I189" s="6">
        <f t="shared" si="29"/>
        <v>0</v>
      </c>
      <c r="J189" s="6">
        <f t="shared" si="29"/>
        <v>0</v>
      </c>
      <c r="K189" s="6">
        <f t="shared" si="29"/>
        <v>0</v>
      </c>
      <c r="L189" s="6">
        <f t="shared" si="29"/>
        <v>0</v>
      </c>
      <c r="M189" s="6">
        <f t="shared" si="29"/>
        <v>0</v>
      </c>
      <c r="N189" s="6">
        <f t="shared" si="29"/>
        <v>0</v>
      </c>
      <c r="O189" s="6">
        <f t="shared" si="29"/>
        <v>0</v>
      </c>
      <c r="P189" s="6">
        <f t="shared" si="29"/>
        <v>0</v>
      </c>
      <c r="Q189" s="6">
        <f t="shared" si="29"/>
        <v>0</v>
      </c>
      <c r="R189" s="6">
        <f t="shared" si="29"/>
        <v>0</v>
      </c>
      <c r="S189" s="6">
        <f t="shared" si="29"/>
        <v>0</v>
      </c>
      <c r="T189" s="6">
        <f t="shared" si="29"/>
        <v>0</v>
      </c>
      <c r="U189" s="46">
        <f t="shared" si="24"/>
        <v>0</v>
      </c>
      <c r="V189" s="8"/>
    </row>
    <row r="190" spans="1:22">
      <c r="A190" s="73">
        <v>43514</v>
      </c>
      <c r="B190" s="4" t="s">
        <v>22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>
        <v>16</v>
      </c>
      <c r="S190" s="4"/>
      <c r="T190" s="4"/>
      <c r="U190" s="7">
        <f t="shared" si="24"/>
        <v>16000</v>
      </c>
      <c r="V190" s="8"/>
    </row>
    <row r="191" spans="1:22">
      <c r="A191" s="73"/>
      <c r="B191" s="4" t="s">
        <v>24</v>
      </c>
      <c r="C191" s="4"/>
      <c r="D191" s="4"/>
      <c r="E191" s="4"/>
      <c r="F191" s="4"/>
      <c r="G191" s="4"/>
      <c r="H191" s="4"/>
      <c r="I191" s="4">
        <v>459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7">
        <f t="shared" si="24"/>
        <v>11475</v>
      </c>
      <c r="V191" s="8"/>
    </row>
    <row r="192" spans="1:22">
      <c r="A192" s="73"/>
      <c r="B192" s="4" t="s">
        <v>32</v>
      </c>
      <c r="C192" s="4"/>
      <c r="D192" s="4"/>
      <c r="E192" s="4"/>
      <c r="F192" s="4"/>
      <c r="G192" s="4"/>
      <c r="H192" s="4"/>
      <c r="I192" s="4">
        <v>24</v>
      </c>
      <c r="J192" s="4"/>
      <c r="K192" s="4">
        <v>200</v>
      </c>
      <c r="L192" s="4"/>
      <c r="M192" s="4">
        <v>350</v>
      </c>
      <c r="N192" s="4">
        <v>220</v>
      </c>
      <c r="O192" s="4"/>
      <c r="P192" s="4"/>
      <c r="Q192" s="4"/>
      <c r="R192" s="4"/>
      <c r="S192" s="4"/>
      <c r="T192" s="4"/>
      <c r="U192" s="7">
        <f t="shared" si="24"/>
        <v>25700</v>
      </c>
      <c r="V192" s="8">
        <f>SUM(U190:U192)</f>
        <v>53175</v>
      </c>
    </row>
    <row r="193" spans="1:22">
      <c r="A193" s="73"/>
      <c r="B193" s="4" t="s">
        <v>33</v>
      </c>
      <c r="C193" s="4">
        <v>550</v>
      </c>
      <c r="D193" s="4"/>
      <c r="E193" s="4"/>
      <c r="F193" s="4">
        <v>100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7">
        <f t="shared" si="24"/>
        <v>26000</v>
      </c>
      <c r="V193" s="8"/>
    </row>
    <row r="194" spans="1:22">
      <c r="A194" s="73"/>
      <c r="B194" s="4" t="s">
        <v>34</v>
      </c>
      <c r="C194" s="4">
        <v>250</v>
      </c>
      <c r="D194" s="4"/>
      <c r="E194" s="4"/>
      <c r="F194" s="4">
        <v>100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7">
        <f t="shared" si="24"/>
        <v>14000</v>
      </c>
      <c r="V194" s="8">
        <f>SUM(U193:U194)</f>
        <v>40000</v>
      </c>
    </row>
    <row r="195" spans="1:22">
      <c r="A195" s="73"/>
      <c r="B195" s="4" t="s">
        <v>35</v>
      </c>
      <c r="C195" s="4">
        <v>150</v>
      </c>
      <c r="D195" s="4"/>
      <c r="E195" s="4"/>
      <c r="F195" s="4">
        <v>181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7">
        <f t="shared" si="24"/>
        <v>13240</v>
      </c>
      <c r="V195" s="8"/>
    </row>
    <row r="196" spans="1:22">
      <c r="A196" s="73"/>
      <c r="B196" s="4" t="s">
        <v>36</v>
      </c>
      <c r="C196" s="4"/>
      <c r="D196" s="4"/>
      <c r="E196" s="4"/>
      <c r="F196" s="4">
        <v>420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7">
        <f t="shared" si="24"/>
        <v>16800</v>
      </c>
      <c r="V196" s="8"/>
    </row>
    <row r="197" spans="1:22">
      <c r="A197" s="73"/>
      <c r="B197" s="4" t="s">
        <v>37</v>
      </c>
      <c r="C197" s="4"/>
      <c r="D197" s="4"/>
      <c r="E197" s="4"/>
      <c r="F197" s="4">
        <v>325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7">
        <f t="shared" si="24"/>
        <v>13000</v>
      </c>
      <c r="V197" s="8"/>
    </row>
    <row r="198" spans="1:22">
      <c r="A198" s="73"/>
      <c r="B198" s="4" t="s">
        <v>38</v>
      </c>
      <c r="C198" s="4">
        <v>150</v>
      </c>
      <c r="D198" s="4"/>
      <c r="E198" s="4"/>
      <c r="F198" s="4">
        <v>180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7">
        <f t="shared" si="24"/>
        <v>13200</v>
      </c>
      <c r="V198" s="8"/>
    </row>
    <row r="199" spans="1:22">
      <c r="A199" s="73"/>
      <c r="B199" s="4" t="s">
        <v>39</v>
      </c>
      <c r="C199" s="4"/>
      <c r="D199" s="4"/>
      <c r="E199" s="4"/>
      <c r="F199" s="4">
        <v>130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7">
        <f t="shared" si="24"/>
        <v>5200</v>
      </c>
      <c r="V199" s="8">
        <f>SUM(U195:U199)</f>
        <v>61440</v>
      </c>
    </row>
    <row r="200" spans="1:22">
      <c r="A200" s="71" t="s">
        <v>1</v>
      </c>
      <c r="B200" s="71"/>
      <c r="C200" s="6">
        <f t="shared" ref="C200:T200" si="30">SUM(C190:C199)</f>
        <v>1100</v>
      </c>
      <c r="D200" s="6">
        <f t="shared" si="30"/>
        <v>0</v>
      </c>
      <c r="E200" s="6">
        <f t="shared" si="30"/>
        <v>0</v>
      </c>
      <c r="F200" s="6">
        <f t="shared" si="30"/>
        <v>1436</v>
      </c>
      <c r="G200" s="6">
        <f t="shared" si="30"/>
        <v>0</v>
      </c>
      <c r="H200" s="6">
        <f t="shared" si="30"/>
        <v>0</v>
      </c>
      <c r="I200" s="6">
        <f t="shared" si="30"/>
        <v>483</v>
      </c>
      <c r="J200" s="6">
        <f t="shared" si="30"/>
        <v>0</v>
      </c>
      <c r="K200" s="6">
        <f t="shared" si="30"/>
        <v>200</v>
      </c>
      <c r="L200" s="6">
        <f t="shared" si="30"/>
        <v>0</v>
      </c>
      <c r="M200" s="6">
        <f t="shared" si="30"/>
        <v>350</v>
      </c>
      <c r="N200" s="6">
        <f t="shared" si="30"/>
        <v>220</v>
      </c>
      <c r="O200" s="6">
        <f t="shared" si="30"/>
        <v>0</v>
      </c>
      <c r="P200" s="6">
        <f t="shared" si="30"/>
        <v>0</v>
      </c>
      <c r="Q200" s="6">
        <f t="shared" si="30"/>
        <v>0</v>
      </c>
      <c r="R200" s="6">
        <f t="shared" si="30"/>
        <v>16</v>
      </c>
      <c r="S200" s="6">
        <f t="shared" si="30"/>
        <v>0</v>
      </c>
      <c r="T200" s="6">
        <f t="shared" si="30"/>
        <v>0</v>
      </c>
      <c r="U200" s="46">
        <f t="shared" si="24"/>
        <v>154615</v>
      </c>
      <c r="V200" s="8"/>
    </row>
    <row r="201" spans="1:22">
      <c r="A201" s="73">
        <v>43515</v>
      </c>
      <c r="B201" s="4" t="s">
        <v>22</v>
      </c>
      <c r="C201" s="4">
        <v>36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>
        <v>15</v>
      </c>
      <c r="S201" s="4"/>
      <c r="T201" s="4"/>
      <c r="U201" s="7">
        <f t="shared" si="24"/>
        <v>16440</v>
      </c>
      <c r="V201" s="8"/>
    </row>
    <row r="202" spans="1:22">
      <c r="A202" s="73"/>
      <c r="B202" s="4" t="s">
        <v>24</v>
      </c>
      <c r="C202" s="4"/>
      <c r="D202" s="4"/>
      <c r="E202" s="4"/>
      <c r="F202" s="4"/>
      <c r="G202" s="4"/>
      <c r="H202" s="4"/>
      <c r="I202" s="4">
        <v>100</v>
      </c>
      <c r="J202" s="4"/>
      <c r="K202" s="4"/>
      <c r="L202" s="4"/>
      <c r="M202" s="4"/>
      <c r="N202" s="4"/>
      <c r="O202" s="4"/>
      <c r="P202" s="4">
        <v>175</v>
      </c>
      <c r="Q202" s="4"/>
      <c r="R202" s="4"/>
      <c r="S202" s="4"/>
      <c r="T202" s="4"/>
      <c r="U202" s="7">
        <f t="shared" si="24"/>
        <v>6875</v>
      </c>
      <c r="V202" s="8"/>
    </row>
    <row r="203" spans="1:22">
      <c r="A203" s="73"/>
      <c r="B203" s="4" t="s">
        <v>32</v>
      </c>
      <c r="C203" s="4">
        <v>92</v>
      </c>
      <c r="D203" s="4"/>
      <c r="E203" s="4"/>
      <c r="F203" s="4"/>
      <c r="G203" s="4"/>
      <c r="H203" s="4"/>
      <c r="I203" s="4">
        <v>12</v>
      </c>
      <c r="J203" s="4"/>
      <c r="K203" s="4">
        <v>141</v>
      </c>
      <c r="L203" s="4"/>
      <c r="M203" s="4">
        <v>153</v>
      </c>
      <c r="N203" s="4"/>
      <c r="O203" s="4"/>
      <c r="P203" s="4"/>
      <c r="Q203" s="4"/>
      <c r="R203" s="4"/>
      <c r="S203" s="4"/>
      <c r="T203" s="4"/>
      <c r="U203" s="7">
        <f t="shared" si="24"/>
        <v>14210</v>
      </c>
      <c r="V203" s="8">
        <f>SUM(U201:U203)</f>
        <v>37525</v>
      </c>
    </row>
    <row r="204" spans="1:22">
      <c r="A204" s="73"/>
      <c r="B204" s="4" t="s">
        <v>33</v>
      </c>
      <c r="C204" s="4">
        <v>550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7">
        <f t="shared" si="24"/>
        <v>22000</v>
      </c>
      <c r="V204" s="8"/>
    </row>
    <row r="205" spans="1:22">
      <c r="A205" s="73"/>
      <c r="B205" s="4" t="s">
        <v>34</v>
      </c>
      <c r="C205" s="4">
        <v>350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7">
        <f t="shared" si="24"/>
        <v>14000</v>
      </c>
      <c r="V205" s="8">
        <f>SUM(U204:U205)</f>
        <v>36000</v>
      </c>
    </row>
    <row r="206" spans="1:22">
      <c r="A206" s="73"/>
      <c r="B206" s="4" t="s">
        <v>35</v>
      </c>
      <c r="C206" s="4"/>
      <c r="D206" s="4"/>
      <c r="E206" s="4"/>
      <c r="F206" s="4">
        <v>300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7">
        <f t="shared" ref="U206:U233" si="31">(C206*40)+(D206*25)+(E206*20)+(F206*40)+(G206*50)+(H206*50)+(I206*25)+(J206*30)+(K206*40)+(L206*30)+(M206*30)+(N206*30)+(O206*30)+(P206*25+(Q206*1000)+(R206*1000)+(S206*950)+(T206*40))</f>
        <v>12000</v>
      </c>
      <c r="V206" s="8"/>
    </row>
    <row r="207" spans="1:22">
      <c r="A207" s="73"/>
      <c r="B207" s="4" t="s">
        <v>36</v>
      </c>
      <c r="C207" s="4"/>
      <c r="D207" s="4"/>
      <c r="E207" s="4"/>
      <c r="F207" s="4">
        <v>240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7">
        <f t="shared" si="31"/>
        <v>9600</v>
      </c>
      <c r="V207" s="8"/>
    </row>
    <row r="208" spans="1:22">
      <c r="A208" s="73"/>
      <c r="B208" s="4" t="s">
        <v>37</v>
      </c>
      <c r="C208" s="4"/>
      <c r="D208" s="4"/>
      <c r="E208" s="4"/>
      <c r="F208" s="4">
        <v>264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7">
        <f t="shared" si="31"/>
        <v>10560</v>
      </c>
      <c r="V208" s="8"/>
    </row>
    <row r="209" spans="1:22">
      <c r="A209" s="73"/>
      <c r="B209" s="4" t="s">
        <v>38</v>
      </c>
      <c r="C209" s="4"/>
      <c r="D209" s="4"/>
      <c r="E209" s="4"/>
      <c r="F209" s="4">
        <v>120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7">
        <f t="shared" si="31"/>
        <v>4800</v>
      </c>
      <c r="V209" s="8"/>
    </row>
    <row r="210" spans="1:22">
      <c r="A210" s="73"/>
      <c r="B210" s="4" t="s">
        <v>39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7">
        <f t="shared" si="31"/>
        <v>0</v>
      </c>
      <c r="V210" s="8">
        <f>SUM(U206:U210)</f>
        <v>36960</v>
      </c>
    </row>
    <row r="211" spans="1:22">
      <c r="A211" s="71" t="s">
        <v>1</v>
      </c>
      <c r="B211" s="71"/>
      <c r="C211" s="6">
        <f t="shared" ref="C211:T211" si="32">SUM(C201:C210)</f>
        <v>1028</v>
      </c>
      <c r="D211" s="6">
        <f t="shared" si="32"/>
        <v>0</v>
      </c>
      <c r="E211" s="6">
        <f t="shared" si="32"/>
        <v>0</v>
      </c>
      <c r="F211" s="6">
        <f t="shared" si="32"/>
        <v>924</v>
      </c>
      <c r="G211" s="6">
        <f t="shared" si="32"/>
        <v>0</v>
      </c>
      <c r="H211" s="6">
        <f t="shared" si="32"/>
        <v>0</v>
      </c>
      <c r="I211" s="6">
        <f t="shared" si="32"/>
        <v>112</v>
      </c>
      <c r="J211" s="6">
        <f t="shared" si="32"/>
        <v>0</v>
      </c>
      <c r="K211" s="6">
        <f t="shared" si="32"/>
        <v>141</v>
      </c>
      <c r="L211" s="6">
        <f t="shared" si="32"/>
        <v>0</v>
      </c>
      <c r="M211" s="6">
        <f t="shared" si="32"/>
        <v>153</v>
      </c>
      <c r="N211" s="6">
        <f t="shared" si="32"/>
        <v>0</v>
      </c>
      <c r="O211" s="6">
        <f t="shared" si="32"/>
        <v>0</v>
      </c>
      <c r="P211" s="6">
        <f t="shared" si="32"/>
        <v>175</v>
      </c>
      <c r="Q211" s="6">
        <f t="shared" si="32"/>
        <v>0</v>
      </c>
      <c r="R211" s="6">
        <f t="shared" si="32"/>
        <v>15</v>
      </c>
      <c r="S211" s="6">
        <f t="shared" si="32"/>
        <v>0</v>
      </c>
      <c r="T211" s="6">
        <f t="shared" si="32"/>
        <v>0</v>
      </c>
      <c r="U211" s="46">
        <f t="shared" si="31"/>
        <v>110485</v>
      </c>
      <c r="V211" s="8"/>
    </row>
    <row r="212" spans="1:22">
      <c r="A212" s="73">
        <v>43516</v>
      </c>
      <c r="B212" s="4" t="s">
        <v>22</v>
      </c>
      <c r="C212" s="4">
        <v>84</v>
      </c>
      <c r="D212" s="4"/>
      <c r="E212" s="4"/>
      <c r="F212" s="4"/>
      <c r="G212" s="4"/>
      <c r="H212" s="4"/>
      <c r="I212" s="4">
        <v>3</v>
      </c>
      <c r="J212" s="4"/>
      <c r="K212" s="4"/>
      <c r="L212" s="4"/>
      <c r="M212" s="4"/>
      <c r="N212" s="4"/>
      <c r="O212" s="4"/>
      <c r="P212" s="4"/>
      <c r="Q212" s="4"/>
      <c r="R212" s="4">
        <v>3</v>
      </c>
      <c r="S212" s="4"/>
      <c r="T212" s="4"/>
      <c r="U212" s="7">
        <f t="shared" si="31"/>
        <v>6435</v>
      </c>
      <c r="V212" s="8"/>
    </row>
    <row r="213" spans="1:22">
      <c r="A213" s="73"/>
      <c r="B213" s="4" t="s">
        <v>24</v>
      </c>
      <c r="C213" s="4"/>
      <c r="D213" s="4"/>
      <c r="E213" s="4"/>
      <c r="F213" s="4"/>
      <c r="G213" s="4"/>
      <c r="H213" s="4"/>
      <c r="I213" s="4">
        <v>245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7">
        <f t="shared" si="31"/>
        <v>6125</v>
      </c>
      <c r="V213" s="8"/>
    </row>
    <row r="214" spans="1:22">
      <c r="A214" s="73"/>
      <c r="B214" s="4" t="s">
        <v>32</v>
      </c>
      <c r="C214" s="4"/>
      <c r="D214" s="4"/>
      <c r="E214" s="4"/>
      <c r="F214" s="4"/>
      <c r="G214" s="4"/>
      <c r="H214" s="4"/>
      <c r="I214" s="4">
        <v>16</v>
      </c>
      <c r="J214" s="4"/>
      <c r="K214" s="4">
        <v>439</v>
      </c>
      <c r="L214" s="4"/>
      <c r="M214" s="4"/>
      <c r="N214" s="4"/>
      <c r="O214" s="4"/>
      <c r="P214" s="4"/>
      <c r="Q214" s="4"/>
      <c r="R214" s="4"/>
      <c r="S214" s="4"/>
      <c r="T214" s="4"/>
      <c r="U214" s="7">
        <f t="shared" si="31"/>
        <v>17960</v>
      </c>
      <c r="V214" s="8">
        <f>SUM(U212:U214)</f>
        <v>30520</v>
      </c>
    </row>
    <row r="215" spans="1:22">
      <c r="A215" s="73"/>
      <c r="B215" s="4" t="s">
        <v>33</v>
      </c>
      <c r="C215" s="4">
        <v>450</v>
      </c>
      <c r="D215" s="4"/>
      <c r="E215" s="4"/>
      <c r="F215" s="4">
        <v>100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7">
        <f t="shared" si="31"/>
        <v>22000</v>
      </c>
      <c r="V215" s="8"/>
    </row>
    <row r="216" spans="1:22">
      <c r="A216" s="73"/>
      <c r="B216" s="4" t="s">
        <v>34</v>
      </c>
      <c r="C216" s="4">
        <v>250</v>
      </c>
      <c r="D216" s="4"/>
      <c r="E216" s="4"/>
      <c r="F216" s="4">
        <v>100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7">
        <f t="shared" si="31"/>
        <v>14000</v>
      </c>
      <c r="V216" s="8">
        <f>SUM(U215:U216)</f>
        <v>36000</v>
      </c>
    </row>
    <row r="217" spans="1:22">
      <c r="A217" s="73"/>
      <c r="B217" s="4" t="s">
        <v>35</v>
      </c>
      <c r="C217" s="4">
        <v>150</v>
      </c>
      <c r="D217" s="4"/>
      <c r="E217" s="4"/>
      <c r="F217" s="4"/>
      <c r="G217" s="4">
        <v>30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7">
        <f t="shared" si="31"/>
        <v>7500</v>
      </c>
      <c r="V217" s="8"/>
    </row>
    <row r="218" spans="1:22">
      <c r="A218" s="73"/>
      <c r="B218" s="4" t="s">
        <v>36</v>
      </c>
      <c r="C218" s="4"/>
      <c r="D218" s="4"/>
      <c r="E218" s="4"/>
      <c r="F218" s="4">
        <v>170</v>
      </c>
      <c r="G218" s="4">
        <v>40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7">
        <f t="shared" si="31"/>
        <v>8800</v>
      </c>
      <c r="V218" s="8"/>
    </row>
    <row r="219" spans="1:22">
      <c r="A219" s="73"/>
      <c r="B219" s="4" t="s">
        <v>37</v>
      </c>
      <c r="C219" s="4"/>
      <c r="D219" s="4"/>
      <c r="E219" s="4"/>
      <c r="F219" s="4">
        <v>200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7">
        <f t="shared" si="31"/>
        <v>8000</v>
      </c>
      <c r="V219" s="8"/>
    </row>
    <row r="220" spans="1:22">
      <c r="A220" s="73"/>
      <c r="B220" s="4" t="s">
        <v>38</v>
      </c>
      <c r="C220" s="4">
        <v>150</v>
      </c>
      <c r="D220" s="4"/>
      <c r="E220" s="4"/>
      <c r="F220" s="4"/>
      <c r="G220" s="4">
        <v>30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7">
        <f t="shared" si="31"/>
        <v>7500</v>
      </c>
      <c r="V220" s="8"/>
    </row>
    <row r="221" spans="1:22">
      <c r="A221" s="73"/>
      <c r="B221" s="4" t="s">
        <v>39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7">
        <f t="shared" si="31"/>
        <v>0</v>
      </c>
      <c r="V221" s="8">
        <f>SUM(U217:U221)</f>
        <v>31800</v>
      </c>
    </row>
    <row r="222" spans="1:22">
      <c r="A222" s="71" t="s">
        <v>1</v>
      </c>
      <c r="B222" s="71"/>
      <c r="C222" s="6">
        <f t="shared" ref="C222:T222" si="33">SUM(C212:C221)</f>
        <v>1084</v>
      </c>
      <c r="D222" s="6">
        <f t="shared" si="33"/>
        <v>0</v>
      </c>
      <c r="E222" s="6">
        <f t="shared" si="33"/>
        <v>0</v>
      </c>
      <c r="F222" s="6">
        <f t="shared" si="33"/>
        <v>570</v>
      </c>
      <c r="G222" s="6">
        <f t="shared" si="33"/>
        <v>100</v>
      </c>
      <c r="H222" s="6">
        <f t="shared" si="33"/>
        <v>0</v>
      </c>
      <c r="I222" s="6">
        <f t="shared" si="33"/>
        <v>264</v>
      </c>
      <c r="J222" s="6">
        <f t="shared" si="33"/>
        <v>0</v>
      </c>
      <c r="K222" s="6">
        <f t="shared" si="33"/>
        <v>439</v>
      </c>
      <c r="L222" s="6">
        <f t="shared" si="33"/>
        <v>0</v>
      </c>
      <c r="M222" s="6">
        <f t="shared" si="33"/>
        <v>0</v>
      </c>
      <c r="N222" s="6">
        <f t="shared" si="33"/>
        <v>0</v>
      </c>
      <c r="O222" s="6">
        <f t="shared" si="33"/>
        <v>0</v>
      </c>
      <c r="P222" s="6">
        <f t="shared" si="33"/>
        <v>0</v>
      </c>
      <c r="Q222" s="6">
        <f t="shared" si="33"/>
        <v>0</v>
      </c>
      <c r="R222" s="6">
        <f t="shared" si="33"/>
        <v>3</v>
      </c>
      <c r="S222" s="6">
        <f t="shared" si="33"/>
        <v>0</v>
      </c>
      <c r="T222" s="6">
        <f t="shared" si="33"/>
        <v>0</v>
      </c>
      <c r="U222" s="46">
        <f t="shared" si="31"/>
        <v>98320</v>
      </c>
      <c r="V222" s="8"/>
    </row>
    <row r="223" spans="1:22">
      <c r="A223" s="73">
        <v>43517</v>
      </c>
      <c r="B223" s="4" t="s">
        <v>22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>
        <v>78</v>
      </c>
      <c r="P223" s="4"/>
      <c r="Q223" s="4"/>
      <c r="R223" s="4">
        <v>10</v>
      </c>
      <c r="S223" s="4"/>
      <c r="T223" s="4"/>
      <c r="U223" s="7">
        <f t="shared" si="31"/>
        <v>12340</v>
      </c>
      <c r="V223" s="8"/>
    </row>
    <row r="224" spans="1:22">
      <c r="A224" s="73"/>
      <c r="B224" s="4" t="s">
        <v>24</v>
      </c>
      <c r="C224" s="4"/>
      <c r="D224" s="4"/>
      <c r="E224" s="4"/>
      <c r="F224" s="4"/>
      <c r="G224" s="4"/>
      <c r="H224" s="4"/>
      <c r="I224" s="4">
        <v>81</v>
      </c>
      <c r="J224" s="4"/>
      <c r="K224" s="4"/>
      <c r="L224" s="4"/>
      <c r="M224" s="4"/>
      <c r="N224" s="4"/>
      <c r="O224" s="4"/>
      <c r="P224" s="4">
        <v>111</v>
      </c>
      <c r="Q224" s="4"/>
      <c r="R224" s="4"/>
      <c r="S224" s="4"/>
      <c r="T224" s="4"/>
      <c r="U224" s="7">
        <f t="shared" si="31"/>
        <v>4800</v>
      </c>
      <c r="V224" s="8"/>
    </row>
    <row r="225" spans="1:22">
      <c r="A225" s="73"/>
      <c r="B225" s="4" t="s">
        <v>32</v>
      </c>
      <c r="C225" s="4"/>
      <c r="D225" s="4"/>
      <c r="E225" s="4"/>
      <c r="F225" s="4"/>
      <c r="G225" s="4"/>
      <c r="H225" s="4"/>
      <c r="I225" s="4">
        <v>13</v>
      </c>
      <c r="J225" s="4"/>
      <c r="K225" s="4">
        <v>254</v>
      </c>
      <c r="L225" s="4"/>
      <c r="M225" s="4"/>
      <c r="N225" s="4"/>
      <c r="O225" s="4"/>
      <c r="P225" s="4"/>
      <c r="Q225" s="4"/>
      <c r="R225" s="4">
        <v>7</v>
      </c>
      <c r="S225" s="4"/>
      <c r="T225" s="4"/>
      <c r="U225" s="7">
        <f t="shared" si="31"/>
        <v>17485</v>
      </c>
      <c r="V225" s="8">
        <f>SUM(U223:U225)</f>
        <v>34625</v>
      </c>
    </row>
    <row r="226" spans="1:22">
      <c r="A226" s="73"/>
      <c r="B226" s="4" t="s">
        <v>33</v>
      </c>
      <c r="C226" s="4">
        <v>400</v>
      </c>
      <c r="D226" s="4"/>
      <c r="E226" s="4"/>
      <c r="F226" s="4">
        <v>100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7">
        <f t="shared" si="31"/>
        <v>20000</v>
      </c>
      <c r="V226" s="8"/>
    </row>
    <row r="227" spans="1:22">
      <c r="A227" s="73"/>
      <c r="B227" s="4" t="s">
        <v>34</v>
      </c>
      <c r="C227" s="4">
        <v>350</v>
      </c>
      <c r="D227" s="4"/>
      <c r="E227" s="4"/>
      <c r="F227" s="4">
        <v>100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7">
        <f t="shared" si="31"/>
        <v>18000</v>
      </c>
      <c r="V227" s="8">
        <f>SUM(U226:U227)</f>
        <v>38000</v>
      </c>
    </row>
    <row r="228" spans="1:22">
      <c r="A228" s="73"/>
      <c r="B228" s="4" t="s">
        <v>35</v>
      </c>
      <c r="C228" s="4">
        <v>130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7">
        <f t="shared" si="31"/>
        <v>5200</v>
      </c>
      <c r="V228" s="8"/>
    </row>
    <row r="229" spans="1:22">
      <c r="A229" s="73"/>
      <c r="B229" s="4" t="s">
        <v>36</v>
      </c>
      <c r="C229" s="4"/>
      <c r="D229" s="4"/>
      <c r="E229" s="4"/>
      <c r="F229" s="4">
        <v>153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7">
        <f t="shared" si="31"/>
        <v>6120</v>
      </c>
      <c r="V229" s="8"/>
    </row>
    <row r="230" spans="1:22">
      <c r="A230" s="73"/>
      <c r="B230" s="4" t="s">
        <v>37</v>
      </c>
      <c r="C230" s="4">
        <v>120</v>
      </c>
      <c r="D230" s="4"/>
      <c r="E230" s="4"/>
      <c r="F230" s="4">
        <v>40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7">
        <f t="shared" si="31"/>
        <v>6400</v>
      </c>
      <c r="V230" s="8"/>
    </row>
    <row r="231" spans="1:22">
      <c r="A231" s="73"/>
      <c r="B231" s="4" t="s">
        <v>38</v>
      </c>
      <c r="C231" s="4">
        <v>150</v>
      </c>
      <c r="D231" s="4"/>
      <c r="E231" s="4"/>
      <c r="F231" s="4">
        <v>30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7">
        <f t="shared" si="31"/>
        <v>7200</v>
      </c>
      <c r="V231" s="8"/>
    </row>
    <row r="232" spans="1:22">
      <c r="A232" s="73"/>
      <c r="B232" s="4" t="s">
        <v>39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7">
        <f t="shared" si="31"/>
        <v>0</v>
      </c>
      <c r="V232" s="8">
        <f>SUM(U228:U232)</f>
        <v>24920</v>
      </c>
    </row>
    <row r="233" spans="1:22">
      <c r="A233" s="71" t="s">
        <v>1</v>
      </c>
      <c r="B233" s="71"/>
      <c r="C233" s="6">
        <f t="shared" ref="C233:T233" si="34">SUM(C223:C232)</f>
        <v>1150</v>
      </c>
      <c r="D233" s="6">
        <f t="shared" si="34"/>
        <v>0</v>
      </c>
      <c r="E233" s="6">
        <f t="shared" si="34"/>
        <v>0</v>
      </c>
      <c r="F233" s="6">
        <f t="shared" si="34"/>
        <v>423</v>
      </c>
      <c r="G233" s="6">
        <f t="shared" si="34"/>
        <v>0</v>
      </c>
      <c r="H233" s="6">
        <f t="shared" si="34"/>
        <v>0</v>
      </c>
      <c r="I233" s="6">
        <f t="shared" si="34"/>
        <v>94</v>
      </c>
      <c r="J233" s="6">
        <f t="shared" si="34"/>
        <v>0</v>
      </c>
      <c r="K233" s="6">
        <f t="shared" si="34"/>
        <v>254</v>
      </c>
      <c r="L233" s="6">
        <f t="shared" si="34"/>
        <v>0</v>
      </c>
      <c r="M233" s="6">
        <f t="shared" si="34"/>
        <v>0</v>
      </c>
      <c r="N233" s="6">
        <f t="shared" si="34"/>
        <v>0</v>
      </c>
      <c r="O233" s="6">
        <f t="shared" si="34"/>
        <v>78</v>
      </c>
      <c r="P233" s="6">
        <f t="shared" si="34"/>
        <v>111</v>
      </c>
      <c r="Q233" s="6">
        <f t="shared" si="34"/>
        <v>0</v>
      </c>
      <c r="R233" s="6">
        <f t="shared" si="34"/>
        <v>17</v>
      </c>
      <c r="S233" s="6">
        <f t="shared" si="34"/>
        <v>0</v>
      </c>
      <c r="T233" s="6">
        <f t="shared" si="34"/>
        <v>0</v>
      </c>
      <c r="U233" s="46">
        <f t="shared" si="31"/>
        <v>97545</v>
      </c>
      <c r="V233" s="8"/>
    </row>
    <row r="234" spans="1:22">
      <c r="A234" s="73">
        <v>43518</v>
      </c>
      <c r="B234" s="4" t="s">
        <v>22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>
        <v>118</v>
      </c>
      <c r="N234" s="4"/>
      <c r="O234" s="4">
        <v>38</v>
      </c>
      <c r="P234" s="4"/>
      <c r="Q234" s="4"/>
      <c r="R234" s="4">
        <v>5</v>
      </c>
      <c r="S234" s="4"/>
      <c r="T234" s="4"/>
      <c r="U234" s="7">
        <f t="shared" ref="U234:U277" si="35">(C234*40)+(D234*25)+(E234*20)+(F234*40)+(G234*50)+(H234*50)+(I234*25)+(J234*30)+(K234*40)+(L234*30)+(M234*30)+(N234*30)+(O234*30)+(P234*25+(Q234*1000)+(R234*1000)+(S234*950)+(T234*40))</f>
        <v>9680</v>
      </c>
      <c r="V234" s="8"/>
    </row>
    <row r="235" spans="1:22">
      <c r="A235" s="73"/>
      <c r="B235" s="4" t="s">
        <v>24</v>
      </c>
      <c r="C235" s="4"/>
      <c r="D235" s="4"/>
      <c r="E235" s="4"/>
      <c r="F235" s="4"/>
      <c r="G235" s="4"/>
      <c r="H235" s="4"/>
      <c r="I235" s="4">
        <v>53</v>
      </c>
      <c r="J235" s="4"/>
      <c r="K235" s="4"/>
      <c r="L235" s="4"/>
      <c r="M235" s="4"/>
      <c r="N235" s="4"/>
      <c r="O235" s="4"/>
      <c r="P235" s="4">
        <v>34</v>
      </c>
      <c r="Q235" s="4"/>
      <c r="R235" s="4"/>
      <c r="S235" s="4"/>
      <c r="T235" s="4"/>
      <c r="U235" s="7">
        <f t="shared" ref="U235:U243" si="36">(C235*40)+(D235*25)+(E235*20)+(F235*40)+(G235*50)+(H235*50)+(I235*25)+(J235*30)+(K235*40)+(L235*30)+(M235*30)+(N235*30)+(O235*30)+(P235*25+(Q235*1000)+(R235*1000)+(S235*950)+(T235*40))</f>
        <v>2175</v>
      </c>
      <c r="V235" s="8"/>
    </row>
    <row r="236" spans="1:22">
      <c r="A236" s="73"/>
      <c r="B236" s="4" t="s">
        <v>32</v>
      </c>
      <c r="C236" s="4"/>
      <c r="D236" s="4"/>
      <c r="E236" s="4"/>
      <c r="F236" s="4"/>
      <c r="G236" s="4"/>
      <c r="H236" s="4"/>
      <c r="I236" s="4">
        <v>9</v>
      </c>
      <c r="J236" s="4"/>
      <c r="K236" s="4">
        <v>177</v>
      </c>
      <c r="L236" s="4"/>
      <c r="M236" s="4"/>
      <c r="N236" s="4">
        <v>109</v>
      </c>
      <c r="O236" s="4"/>
      <c r="P236" s="4"/>
      <c r="Q236" s="4"/>
      <c r="R236" s="4"/>
      <c r="S236" s="4"/>
      <c r="T236" s="4"/>
      <c r="U236" s="7">
        <f t="shared" si="36"/>
        <v>10575</v>
      </c>
      <c r="V236" s="8">
        <f>SUM(U234:U236)</f>
        <v>22430</v>
      </c>
    </row>
    <row r="237" spans="1:22">
      <c r="A237" s="73"/>
      <c r="B237" s="4" t="s">
        <v>33</v>
      </c>
      <c r="C237" s="4">
        <v>300</v>
      </c>
      <c r="E237" s="4"/>
      <c r="F237" s="4">
        <v>100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7">
        <f t="shared" si="36"/>
        <v>16000</v>
      </c>
      <c r="V237" s="8"/>
    </row>
    <row r="238" spans="1:22">
      <c r="A238" s="73"/>
      <c r="B238" s="4" t="s">
        <v>34</v>
      </c>
      <c r="C238" s="4">
        <v>150</v>
      </c>
      <c r="E238" s="4"/>
      <c r="F238" s="4">
        <v>100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7">
        <f t="shared" si="36"/>
        <v>10000</v>
      </c>
      <c r="V238" s="8">
        <f>SUM(U237:U238)</f>
        <v>26000</v>
      </c>
    </row>
    <row r="239" spans="1:22">
      <c r="A239" s="73"/>
      <c r="B239" s="4" t="s">
        <v>35</v>
      </c>
      <c r="C239" s="4"/>
      <c r="E239" s="4"/>
      <c r="F239" s="4">
        <v>302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7">
        <f t="shared" si="36"/>
        <v>12080</v>
      </c>
      <c r="V239" s="8"/>
    </row>
    <row r="240" spans="1:22">
      <c r="A240" s="73"/>
      <c r="B240" s="4" t="s">
        <v>36</v>
      </c>
      <c r="C240" s="4"/>
      <c r="E240" s="4"/>
      <c r="F240" s="4">
        <v>225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7">
        <f t="shared" si="36"/>
        <v>9000</v>
      </c>
      <c r="V240" s="8"/>
    </row>
    <row r="241" spans="1:22">
      <c r="A241" s="73"/>
      <c r="B241" s="4" t="s">
        <v>37</v>
      </c>
      <c r="C241" s="4"/>
      <c r="E241" s="4"/>
      <c r="F241" s="4">
        <v>180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7">
        <f t="shared" si="36"/>
        <v>7200</v>
      </c>
      <c r="V241" s="8"/>
    </row>
    <row r="242" spans="1:22">
      <c r="A242" s="73"/>
      <c r="B242" s="4" t="s">
        <v>38</v>
      </c>
      <c r="C242" s="4">
        <v>100</v>
      </c>
      <c r="D242" s="4"/>
      <c r="E242" s="4"/>
      <c r="F242" s="4"/>
      <c r="G242" s="4"/>
      <c r="H242" s="4">
        <v>30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7">
        <f t="shared" si="36"/>
        <v>5500</v>
      </c>
      <c r="V242" s="8"/>
    </row>
    <row r="243" spans="1:22">
      <c r="A243" s="73"/>
      <c r="B243" s="4" t="s">
        <v>39</v>
      </c>
      <c r="C243" s="4"/>
      <c r="D243" s="4"/>
      <c r="E243" s="4"/>
      <c r="F243" s="4">
        <v>120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7">
        <f t="shared" si="36"/>
        <v>4800</v>
      </c>
      <c r="V243" s="8">
        <f>SUM(U239:U243)</f>
        <v>38580</v>
      </c>
    </row>
    <row r="244" spans="1:22">
      <c r="A244" s="71" t="s">
        <v>1</v>
      </c>
      <c r="B244" s="71"/>
      <c r="C244" s="6">
        <f t="shared" ref="C244:T244" si="37">SUM(C234:C243)</f>
        <v>550</v>
      </c>
      <c r="D244" s="6">
        <f t="shared" si="37"/>
        <v>0</v>
      </c>
      <c r="E244" s="6">
        <f t="shared" si="37"/>
        <v>0</v>
      </c>
      <c r="F244" s="6">
        <f t="shared" si="37"/>
        <v>1027</v>
      </c>
      <c r="G244" s="6">
        <f t="shared" si="37"/>
        <v>0</v>
      </c>
      <c r="H244" s="6">
        <f t="shared" si="37"/>
        <v>30</v>
      </c>
      <c r="I244" s="6">
        <f t="shared" si="37"/>
        <v>62</v>
      </c>
      <c r="J244" s="6">
        <f t="shared" si="37"/>
        <v>0</v>
      </c>
      <c r="K244" s="6">
        <f t="shared" si="37"/>
        <v>177</v>
      </c>
      <c r="L244" s="6">
        <f t="shared" si="37"/>
        <v>0</v>
      </c>
      <c r="M244" s="6">
        <f t="shared" si="37"/>
        <v>118</v>
      </c>
      <c r="N244" s="6">
        <f t="shared" si="37"/>
        <v>109</v>
      </c>
      <c r="O244" s="6">
        <f t="shared" si="37"/>
        <v>38</v>
      </c>
      <c r="P244" s="6">
        <f t="shared" si="37"/>
        <v>34</v>
      </c>
      <c r="Q244" s="6">
        <f t="shared" si="37"/>
        <v>0</v>
      </c>
      <c r="R244" s="6">
        <f t="shared" si="37"/>
        <v>5</v>
      </c>
      <c r="S244" s="6">
        <f t="shared" si="37"/>
        <v>0</v>
      </c>
      <c r="T244" s="6">
        <f t="shared" si="37"/>
        <v>0</v>
      </c>
      <c r="U244" s="46">
        <f t="shared" si="35"/>
        <v>87010</v>
      </c>
      <c r="V244" s="8"/>
    </row>
    <row r="245" spans="1:22">
      <c r="A245" s="73">
        <v>43519</v>
      </c>
      <c r="B245" s="4" t="s">
        <v>22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>
        <v>5</v>
      </c>
      <c r="S245" s="4"/>
      <c r="T245" s="4"/>
      <c r="U245" s="7">
        <f t="shared" si="35"/>
        <v>5000</v>
      </c>
      <c r="V245" s="8"/>
    </row>
    <row r="246" spans="1:22">
      <c r="A246" s="73"/>
      <c r="B246" s="4" t="s">
        <v>24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7">
        <f t="shared" si="35"/>
        <v>0</v>
      </c>
      <c r="V246" s="8"/>
    </row>
    <row r="247" spans="1:22">
      <c r="A247" s="73"/>
      <c r="B247" s="4" t="s">
        <v>32</v>
      </c>
      <c r="C247" s="4"/>
      <c r="D247" s="4"/>
      <c r="E247" s="4"/>
      <c r="F247" s="4"/>
      <c r="G247" s="4"/>
      <c r="H247" s="4"/>
      <c r="I247" s="4">
        <v>7</v>
      </c>
      <c r="J247" s="4"/>
      <c r="K247" s="4">
        <v>4</v>
      </c>
      <c r="L247" s="4"/>
      <c r="M247" s="4"/>
      <c r="N247" s="4">
        <v>291</v>
      </c>
      <c r="O247" s="4"/>
      <c r="P247" s="4"/>
      <c r="Q247" s="4"/>
      <c r="R247" s="4"/>
      <c r="S247" s="4"/>
      <c r="T247" s="4"/>
      <c r="U247" s="7">
        <f t="shared" si="35"/>
        <v>9065</v>
      </c>
      <c r="V247" s="8">
        <f>SUM(U245:U247)</f>
        <v>14065</v>
      </c>
    </row>
    <row r="248" spans="1:22">
      <c r="A248" s="73"/>
      <c r="B248" s="4" t="s">
        <v>33</v>
      </c>
      <c r="C248" s="4">
        <v>200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>
        <v>132</v>
      </c>
      <c r="U248" s="7">
        <f t="shared" si="35"/>
        <v>13280</v>
      </c>
      <c r="V248" s="8"/>
    </row>
    <row r="249" spans="1:22">
      <c r="A249" s="73"/>
      <c r="B249" s="4" t="s">
        <v>34</v>
      </c>
      <c r="C249" s="4">
        <v>200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7">
        <f t="shared" si="35"/>
        <v>8000</v>
      </c>
      <c r="V249" s="8">
        <f>SUM(U248:U249)</f>
        <v>21280</v>
      </c>
    </row>
    <row r="250" spans="1:22">
      <c r="A250" s="73"/>
      <c r="B250" s="4" t="s">
        <v>35</v>
      </c>
      <c r="C250" s="4">
        <v>150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7">
        <f t="shared" si="35"/>
        <v>6000</v>
      </c>
      <c r="V250" s="8"/>
    </row>
    <row r="251" spans="1:22">
      <c r="A251" s="73"/>
      <c r="B251" s="4" t="s">
        <v>36</v>
      </c>
      <c r="C251" s="4">
        <v>185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7">
        <f t="shared" si="35"/>
        <v>7400</v>
      </c>
      <c r="V251" s="8"/>
    </row>
    <row r="252" spans="1:22">
      <c r="A252" s="73"/>
      <c r="B252" s="4" t="s">
        <v>37</v>
      </c>
      <c r="C252" s="4">
        <v>165</v>
      </c>
      <c r="D252" s="4"/>
      <c r="E252" s="4"/>
      <c r="F252" s="4">
        <v>70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7">
        <f t="shared" si="35"/>
        <v>9400</v>
      </c>
      <c r="V252" s="8"/>
    </row>
    <row r="253" spans="1:22">
      <c r="A253" s="73"/>
      <c r="B253" s="4" t="s">
        <v>38</v>
      </c>
      <c r="C253" s="4"/>
      <c r="D253" s="4"/>
      <c r="E253" s="4"/>
      <c r="F253" s="4"/>
      <c r="G253" s="4">
        <v>115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7">
        <f t="shared" si="35"/>
        <v>5750</v>
      </c>
      <c r="V253" s="8"/>
    </row>
    <row r="254" spans="1:22">
      <c r="A254" s="73"/>
      <c r="B254" s="4" t="s">
        <v>39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7">
        <f t="shared" si="35"/>
        <v>0</v>
      </c>
      <c r="V254" s="8">
        <f>SUM(U250:U254)</f>
        <v>28550</v>
      </c>
    </row>
    <row r="255" spans="1:22">
      <c r="A255" s="71" t="s">
        <v>1</v>
      </c>
      <c r="B255" s="71"/>
      <c r="C255" s="6">
        <f t="shared" ref="C255:T255" si="38">SUM(C245:C254)</f>
        <v>900</v>
      </c>
      <c r="D255" s="6">
        <f t="shared" si="38"/>
        <v>0</v>
      </c>
      <c r="E255" s="6">
        <f t="shared" si="38"/>
        <v>0</v>
      </c>
      <c r="F255" s="6">
        <f t="shared" si="38"/>
        <v>70</v>
      </c>
      <c r="G255" s="6">
        <f t="shared" si="38"/>
        <v>115</v>
      </c>
      <c r="H255" s="6">
        <f t="shared" si="38"/>
        <v>0</v>
      </c>
      <c r="I255" s="6">
        <f t="shared" si="38"/>
        <v>7</v>
      </c>
      <c r="J255" s="6">
        <f t="shared" si="38"/>
        <v>0</v>
      </c>
      <c r="K255" s="6">
        <f t="shared" si="38"/>
        <v>4</v>
      </c>
      <c r="L255" s="6">
        <f t="shared" si="38"/>
        <v>0</v>
      </c>
      <c r="M255" s="6">
        <f t="shared" si="38"/>
        <v>0</v>
      </c>
      <c r="N255" s="6">
        <f t="shared" si="38"/>
        <v>291</v>
      </c>
      <c r="O255" s="6">
        <f t="shared" si="38"/>
        <v>0</v>
      </c>
      <c r="P255" s="6">
        <f t="shared" si="38"/>
        <v>0</v>
      </c>
      <c r="Q255" s="6">
        <f t="shared" si="38"/>
        <v>0</v>
      </c>
      <c r="R255" s="6">
        <f t="shared" si="38"/>
        <v>5</v>
      </c>
      <c r="S255" s="6">
        <f t="shared" si="38"/>
        <v>0</v>
      </c>
      <c r="T255" s="6">
        <f t="shared" si="38"/>
        <v>132</v>
      </c>
      <c r="U255" s="46">
        <f t="shared" si="35"/>
        <v>63895</v>
      </c>
      <c r="V255" s="8"/>
    </row>
    <row r="256" spans="1:22">
      <c r="A256" s="73">
        <v>43520</v>
      </c>
      <c r="B256" s="4" t="s">
        <v>22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7">
        <f t="shared" si="35"/>
        <v>0</v>
      </c>
      <c r="V256" s="8"/>
    </row>
    <row r="257" spans="1:22">
      <c r="A257" s="73"/>
      <c r="B257" s="4" t="s">
        <v>24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7">
        <f t="shared" si="35"/>
        <v>0</v>
      </c>
      <c r="V257" s="8"/>
    </row>
    <row r="258" spans="1:22">
      <c r="A258" s="73"/>
      <c r="B258" s="4" t="s">
        <v>32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7">
        <f t="shared" si="35"/>
        <v>0</v>
      </c>
      <c r="V258" s="8">
        <f>SUM(U256:U258)</f>
        <v>0</v>
      </c>
    </row>
    <row r="259" spans="1:22">
      <c r="A259" s="73"/>
      <c r="B259" s="4" t="s">
        <v>33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7">
        <f t="shared" si="35"/>
        <v>0</v>
      </c>
      <c r="V259" s="8"/>
    </row>
    <row r="260" spans="1:22">
      <c r="A260" s="73"/>
      <c r="B260" s="4" t="s">
        <v>34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7">
        <f t="shared" si="35"/>
        <v>0</v>
      </c>
      <c r="V260" s="8">
        <f>SUM(U259:U260)</f>
        <v>0</v>
      </c>
    </row>
    <row r="261" spans="1:22">
      <c r="A261" s="73"/>
      <c r="B261" s="4" t="s">
        <v>35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7">
        <f t="shared" si="35"/>
        <v>0</v>
      </c>
      <c r="V261" s="8"/>
    </row>
    <row r="262" spans="1:22">
      <c r="A262" s="73"/>
      <c r="B262" s="4" t="s">
        <v>36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7">
        <f t="shared" si="35"/>
        <v>0</v>
      </c>
      <c r="V262" s="8"/>
    </row>
    <row r="263" spans="1:22">
      <c r="A263" s="73"/>
      <c r="B263" s="4" t="s">
        <v>37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7">
        <f t="shared" si="35"/>
        <v>0</v>
      </c>
      <c r="V263" s="8"/>
    </row>
    <row r="264" spans="1:22">
      <c r="A264" s="73"/>
      <c r="B264" s="4" t="s">
        <v>38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7">
        <f t="shared" si="35"/>
        <v>0</v>
      </c>
      <c r="V264" s="8"/>
    </row>
    <row r="265" spans="1:22">
      <c r="A265" s="73"/>
      <c r="B265" s="4" t="s">
        <v>39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7">
        <f t="shared" si="35"/>
        <v>0</v>
      </c>
      <c r="V265" s="8">
        <f>SUM(U261:U265)</f>
        <v>0</v>
      </c>
    </row>
    <row r="266" spans="1:22">
      <c r="A266" s="71" t="s">
        <v>1</v>
      </c>
      <c r="B266" s="71"/>
      <c r="C266" s="6">
        <f t="shared" ref="C266:T266" si="39">SUM(C256:C265)</f>
        <v>0</v>
      </c>
      <c r="D266" s="6">
        <f t="shared" si="39"/>
        <v>0</v>
      </c>
      <c r="E266" s="6">
        <f t="shared" si="39"/>
        <v>0</v>
      </c>
      <c r="F266" s="6">
        <f t="shared" si="39"/>
        <v>0</v>
      </c>
      <c r="G266" s="6">
        <f t="shared" si="39"/>
        <v>0</v>
      </c>
      <c r="H266" s="6">
        <f t="shared" si="39"/>
        <v>0</v>
      </c>
      <c r="I266" s="6">
        <f t="shared" si="39"/>
        <v>0</v>
      </c>
      <c r="J266" s="6">
        <f t="shared" si="39"/>
        <v>0</v>
      </c>
      <c r="K266" s="6">
        <f t="shared" si="39"/>
        <v>0</v>
      </c>
      <c r="L266" s="6">
        <f t="shared" si="39"/>
        <v>0</v>
      </c>
      <c r="M266" s="6">
        <f t="shared" si="39"/>
        <v>0</v>
      </c>
      <c r="N266" s="6">
        <f t="shared" si="39"/>
        <v>0</v>
      </c>
      <c r="O266" s="6">
        <f t="shared" si="39"/>
        <v>0</v>
      </c>
      <c r="P266" s="6">
        <f t="shared" si="39"/>
        <v>0</v>
      </c>
      <c r="Q266" s="6">
        <f t="shared" si="39"/>
        <v>0</v>
      </c>
      <c r="R266" s="6">
        <f t="shared" si="39"/>
        <v>0</v>
      </c>
      <c r="S266" s="6">
        <f t="shared" si="39"/>
        <v>0</v>
      </c>
      <c r="T266" s="6">
        <f t="shared" si="39"/>
        <v>0</v>
      </c>
      <c r="U266" s="46">
        <f t="shared" si="35"/>
        <v>0</v>
      </c>
      <c r="V266" s="8"/>
    </row>
    <row r="267" spans="1:22">
      <c r="A267" s="73">
        <v>43521</v>
      </c>
      <c r="B267" s="4" t="s">
        <v>22</v>
      </c>
      <c r="C267" s="4"/>
      <c r="D267" s="4"/>
      <c r="E267" s="4"/>
      <c r="F267" s="4"/>
      <c r="G267" s="4"/>
      <c r="H267" s="4"/>
      <c r="I267" s="4">
        <v>472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7">
        <f t="shared" si="35"/>
        <v>11800</v>
      </c>
      <c r="V267" s="8"/>
    </row>
    <row r="268" spans="1:22">
      <c r="A268" s="73"/>
      <c r="B268" s="4" t="s">
        <v>24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7">
        <f t="shared" si="35"/>
        <v>0</v>
      </c>
      <c r="V268" s="8"/>
    </row>
    <row r="269" spans="1:22">
      <c r="A269" s="73"/>
      <c r="B269" s="4" t="s">
        <v>32</v>
      </c>
      <c r="C269" s="4">
        <v>45</v>
      </c>
      <c r="D269" s="4"/>
      <c r="E269" s="4"/>
      <c r="F269" s="4"/>
      <c r="G269" s="4"/>
      <c r="H269" s="4"/>
      <c r="I269" s="4">
        <v>17</v>
      </c>
      <c r="J269" s="4"/>
      <c r="K269" s="4">
        <v>265</v>
      </c>
      <c r="L269" s="4"/>
      <c r="M269" s="4"/>
      <c r="N269" s="4"/>
      <c r="O269" s="4"/>
      <c r="P269" s="4"/>
      <c r="Q269" s="4"/>
      <c r="R269" s="4">
        <v>5</v>
      </c>
      <c r="S269" s="4"/>
      <c r="T269" s="4"/>
      <c r="U269" s="7">
        <f t="shared" si="35"/>
        <v>17825</v>
      </c>
      <c r="V269" s="8">
        <f>SUM(U267:U269)</f>
        <v>29625</v>
      </c>
    </row>
    <row r="270" spans="1:22">
      <c r="A270" s="73"/>
      <c r="B270" s="4" t="s">
        <v>33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>
        <v>243</v>
      </c>
      <c r="U270" s="7">
        <f t="shared" si="35"/>
        <v>9720</v>
      </c>
      <c r="V270" s="8"/>
    </row>
    <row r="271" spans="1:22">
      <c r="A271" s="73"/>
      <c r="B271" s="4" t="s">
        <v>34</v>
      </c>
      <c r="C271" s="4">
        <v>650</v>
      </c>
      <c r="D271" s="4"/>
      <c r="E271" s="4"/>
      <c r="F271" s="4">
        <v>200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7">
        <f t="shared" si="35"/>
        <v>34000</v>
      </c>
      <c r="V271" s="8">
        <f>SUM(U270:U271)</f>
        <v>43720</v>
      </c>
    </row>
    <row r="272" spans="1:22">
      <c r="A272" s="73"/>
      <c r="B272" s="4" t="s">
        <v>35</v>
      </c>
      <c r="C272" s="4">
        <v>340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7">
        <f t="shared" si="35"/>
        <v>13600</v>
      </c>
      <c r="V272" s="8"/>
    </row>
    <row r="273" spans="1:22">
      <c r="A273" s="73"/>
      <c r="B273" s="4" t="s">
        <v>36</v>
      </c>
      <c r="C273" s="4"/>
      <c r="D273" s="4"/>
      <c r="E273" s="4"/>
      <c r="F273" s="4">
        <v>260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7">
        <f t="shared" si="35"/>
        <v>10400</v>
      </c>
      <c r="V273" s="8"/>
    </row>
    <row r="274" spans="1:22">
      <c r="A274" s="73"/>
      <c r="B274" s="4" t="s">
        <v>37</v>
      </c>
      <c r="C274" s="4">
        <v>60</v>
      </c>
      <c r="D274" s="4"/>
      <c r="E274" s="4"/>
      <c r="F274" s="4">
        <v>360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7">
        <f t="shared" si="35"/>
        <v>16800</v>
      </c>
      <c r="V274" s="8"/>
    </row>
    <row r="275" spans="1:22">
      <c r="A275" s="73"/>
      <c r="B275" s="4" t="s">
        <v>38</v>
      </c>
      <c r="C275" s="4">
        <v>300</v>
      </c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7">
        <f t="shared" si="35"/>
        <v>12000</v>
      </c>
      <c r="V275" s="8"/>
    </row>
    <row r="276" spans="1:22">
      <c r="A276" s="73"/>
      <c r="B276" s="4" t="s">
        <v>39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7">
        <f t="shared" si="35"/>
        <v>0</v>
      </c>
      <c r="V276" s="8">
        <f>SUM(U272:U276)</f>
        <v>52800</v>
      </c>
    </row>
    <row r="277" spans="1:22">
      <c r="A277" s="71" t="s">
        <v>1</v>
      </c>
      <c r="B277" s="71"/>
      <c r="C277" s="6">
        <f t="shared" ref="C277:T277" si="40">SUM(C267:C276)</f>
        <v>1395</v>
      </c>
      <c r="D277" s="6">
        <f t="shared" si="40"/>
        <v>0</v>
      </c>
      <c r="E277" s="6">
        <f t="shared" si="40"/>
        <v>0</v>
      </c>
      <c r="F277" s="6">
        <f t="shared" si="40"/>
        <v>820</v>
      </c>
      <c r="G277" s="6">
        <f t="shared" si="40"/>
        <v>0</v>
      </c>
      <c r="H277" s="6">
        <f t="shared" si="40"/>
        <v>0</v>
      </c>
      <c r="I277" s="6">
        <f t="shared" si="40"/>
        <v>489</v>
      </c>
      <c r="J277" s="6">
        <f t="shared" si="40"/>
        <v>0</v>
      </c>
      <c r="K277" s="6">
        <f t="shared" si="40"/>
        <v>265</v>
      </c>
      <c r="L277" s="6">
        <f t="shared" si="40"/>
        <v>0</v>
      </c>
      <c r="M277" s="6">
        <f t="shared" si="40"/>
        <v>0</v>
      </c>
      <c r="N277" s="6">
        <f t="shared" si="40"/>
        <v>0</v>
      </c>
      <c r="O277" s="6">
        <f t="shared" si="40"/>
        <v>0</v>
      </c>
      <c r="P277" s="6">
        <f t="shared" si="40"/>
        <v>0</v>
      </c>
      <c r="Q277" s="6">
        <f t="shared" si="40"/>
        <v>0</v>
      </c>
      <c r="R277" s="6">
        <f t="shared" si="40"/>
        <v>5</v>
      </c>
      <c r="S277" s="6">
        <f t="shared" si="40"/>
        <v>0</v>
      </c>
      <c r="T277" s="6">
        <f t="shared" si="40"/>
        <v>243</v>
      </c>
      <c r="U277" s="46">
        <f t="shared" si="35"/>
        <v>126145</v>
      </c>
      <c r="V277" s="8">
        <f>SUM(C277:T277)</f>
        <v>3217</v>
      </c>
    </row>
    <row r="278" spans="1:22">
      <c r="A278" s="73">
        <v>43522</v>
      </c>
      <c r="B278" s="4" t="s">
        <v>22</v>
      </c>
      <c r="C278" s="4"/>
      <c r="D278" s="4"/>
      <c r="E278" s="4"/>
      <c r="F278" s="4"/>
      <c r="G278" s="4"/>
      <c r="H278" s="4"/>
      <c r="I278" s="4">
        <v>200</v>
      </c>
      <c r="J278" s="4"/>
      <c r="K278" s="4"/>
      <c r="L278" s="4"/>
      <c r="M278" s="4"/>
      <c r="N278" s="4"/>
      <c r="O278" s="4">
        <v>96</v>
      </c>
      <c r="P278" s="4">
        <v>78</v>
      </c>
      <c r="Q278" s="4"/>
      <c r="R278" s="4"/>
      <c r="S278" s="4"/>
      <c r="T278" s="4"/>
      <c r="U278" s="7">
        <f t="shared" ref="U278:U310" si="41">(C278*40)+(D278*25)+(E278*20)+(F278*40)+(G278*50)+(H278*50)+(I278*25)+(J278*30)+(K278*40)+(L278*30)+(M278*30)+(N278*30)+(O278*30)+(P278*25+(Q278*1000)+(R278*1000)+(S278*950)+(T278*40))</f>
        <v>9830</v>
      </c>
      <c r="V278" s="8"/>
    </row>
    <row r="279" spans="1:22">
      <c r="A279" s="73"/>
      <c r="B279" s="4" t="s">
        <v>24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7">
        <f t="shared" si="41"/>
        <v>0</v>
      </c>
      <c r="V279" s="8"/>
    </row>
    <row r="280" spans="1:22">
      <c r="A280" s="73"/>
      <c r="B280" s="4" t="s">
        <v>32</v>
      </c>
      <c r="C280" s="4"/>
      <c r="D280" s="4"/>
      <c r="E280" s="4"/>
      <c r="F280" s="4"/>
      <c r="G280" s="4"/>
      <c r="H280" s="4"/>
      <c r="I280" s="4">
        <v>9</v>
      </c>
      <c r="J280" s="4"/>
      <c r="K280" s="4"/>
      <c r="L280" s="4"/>
      <c r="M280" s="4">
        <v>400</v>
      </c>
      <c r="N280" s="4"/>
      <c r="O280" s="4"/>
      <c r="P280" s="4"/>
      <c r="Q280" s="4"/>
      <c r="R280" s="4">
        <v>5</v>
      </c>
      <c r="S280" s="4"/>
      <c r="T280" s="4"/>
      <c r="U280" s="7">
        <f t="shared" si="41"/>
        <v>17225</v>
      </c>
      <c r="V280" s="8">
        <f>SUM(U278:U280)</f>
        <v>27055</v>
      </c>
    </row>
    <row r="281" spans="1:22">
      <c r="A281" s="73"/>
      <c r="B281" s="4" t="s">
        <v>33</v>
      </c>
      <c r="C281" s="4">
        <v>251</v>
      </c>
      <c r="D281" s="4">
        <v>290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7">
        <f t="shared" si="41"/>
        <v>17290</v>
      </c>
      <c r="V281" s="8"/>
    </row>
    <row r="282" spans="1:22">
      <c r="A282" s="73"/>
      <c r="B282" s="4" t="s">
        <v>34</v>
      </c>
      <c r="C282" s="4">
        <v>372</v>
      </c>
      <c r="D282" s="4">
        <v>150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7">
        <f t="shared" si="41"/>
        <v>18630</v>
      </c>
      <c r="V282" s="8">
        <f>SUM(U281:U282)</f>
        <v>35920</v>
      </c>
    </row>
    <row r="283" spans="1:22">
      <c r="A283" s="73"/>
      <c r="B283" s="4" t="s">
        <v>35</v>
      </c>
      <c r="C283" s="4">
        <v>27</v>
      </c>
      <c r="D283" s="4"/>
      <c r="E283" s="4"/>
      <c r="F283" s="4">
        <v>136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7">
        <f t="shared" si="41"/>
        <v>6520</v>
      </c>
      <c r="V283" s="8"/>
    </row>
    <row r="284" spans="1:22">
      <c r="A284" s="73"/>
      <c r="B284" s="4" t="s">
        <v>36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>
        <v>19</v>
      </c>
      <c r="T284" s="4"/>
      <c r="U284" s="7">
        <f t="shared" si="41"/>
        <v>18050</v>
      </c>
      <c r="V284" s="8"/>
    </row>
    <row r="285" spans="1:22">
      <c r="A285" s="73"/>
      <c r="B285" s="4" t="s">
        <v>37</v>
      </c>
      <c r="C285" s="4"/>
      <c r="D285" s="4"/>
      <c r="E285" s="4"/>
      <c r="F285" s="4">
        <v>180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7">
        <f t="shared" si="41"/>
        <v>7200</v>
      </c>
      <c r="V285" s="8"/>
    </row>
    <row r="286" spans="1:22">
      <c r="A286" s="73"/>
      <c r="B286" s="4" t="s">
        <v>38</v>
      </c>
      <c r="C286" s="4"/>
      <c r="D286" s="4"/>
      <c r="E286" s="4"/>
      <c r="F286" s="4">
        <v>150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7">
        <f t="shared" si="41"/>
        <v>6000</v>
      </c>
      <c r="V286" s="8"/>
    </row>
    <row r="287" spans="1:22">
      <c r="A287" s="73"/>
      <c r="B287" s="4" t="s">
        <v>39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7">
        <f t="shared" si="41"/>
        <v>0</v>
      </c>
      <c r="V287" s="8">
        <f>SUM(U283:U287)</f>
        <v>37770</v>
      </c>
    </row>
    <row r="288" spans="1:22">
      <c r="A288" s="71" t="s">
        <v>1</v>
      </c>
      <c r="B288" s="71"/>
      <c r="C288" s="6">
        <f t="shared" ref="C288:T288" si="42">SUM(C278:C287)</f>
        <v>650</v>
      </c>
      <c r="D288" s="6">
        <f t="shared" si="42"/>
        <v>440</v>
      </c>
      <c r="E288" s="6">
        <f t="shared" si="42"/>
        <v>0</v>
      </c>
      <c r="F288" s="6">
        <f t="shared" si="42"/>
        <v>466</v>
      </c>
      <c r="G288" s="6">
        <f t="shared" si="42"/>
        <v>0</v>
      </c>
      <c r="H288" s="6">
        <f t="shared" si="42"/>
        <v>0</v>
      </c>
      <c r="I288" s="6">
        <f t="shared" si="42"/>
        <v>209</v>
      </c>
      <c r="J288" s="6">
        <f t="shared" si="42"/>
        <v>0</v>
      </c>
      <c r="K288" s="6">
        <f t="shared" si="42"/>
        <v>0</v>
      </c>
      <c r="L288" s="6">
        <f t="shared" si="42"/>
        <v>0</v>
      </c>
      <c r="M288" s="6">
        <f t="shared" si="42"/>
        <v>400</v>
      </c>
      <c r="N288" s="6">
        <f t="shared" si="42"/>
        <v>0</v>
      </c>
      <c r="O288" s="6">
        <f t="shared" si="42"/>
        <v>96</v>
      </c>
      <c r="P288" s="6">
        <f t="shared" si="42"/>
        <v>78</v>
      </c>
      <c r="Q288" s="6">
        <f t="shared" si="42"/>
        <v>0</v>
      </c>
      <c r="R288" s="6">
        <f t="shared" si="42"/>
        <v>5</v>
      </c>
      <c r="S288" s="6">
        <f t="shared" si="42"/>
        <v>19</v>
      </c>
      <c r="T288" s="6">
        <f t="shared" si="42"/>
        <v>0</v>
      </c>
      <c r="U288" s="46">
        <f t="shared" si="41"/>
        <v>100745</v>
      </c>
      <c r="V288" s="8"/>
    </row>
    <row r="289" spans="1:22">
      <c r="A289" s="73">
        <v>43523</v>
      </c>
      <c r="B289" s="4" t="s">
        <v>22</v>
      </c>
      <c r="C289" s="4"/>
      <c r="D289" s="4"/>
      <c r="E289" s="4"/>
      <c r="F289" s="4"/>
      <c r="G289" s="4"/>
      <c r="H289" s="4"/>
      <c r="I289" s="4">
        <v>4</v>
      </c>
      <c r="J289" s="4"/>
      <c r="K289" s="4"/>
      <c r="L289" s="4"/>
      <c r="M289" s="4"/>
      <c r="N289" s="4"/>
      <c r="O289" s="4"/>
      <c r="P289" s="4">
        <v>276</v>
      </c>
      <c r="Q289" s="4"/>
      <c r="R289" s="4"/>
      <c r="S289" s="4"/>
      <c r="T289" s="4"/>
      <c r="U289" s="7">
        <f t="shared" si="41"/>
        <v>7000</v>
      </c>
      <c r="V289" s="8"/>
    </row>
    <row r="290" spans="1:22">
      <c r="A290" s="73"/>
      <c r="B290" s="4" t="s">
        <v>24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7">
        <f t="shared" si="41"/>
        <v>0</v>
      </c>
      <c r="V290" s="8"/>
    </row>
    <row r="291" spans="1:22">
      <c r="A291" s="73"/>
      <c r="B291" s="4" t="s">
        <v>32</v>
      </c>
      <c r="C291" s="4"/>
      <c r="D291" s="4"/>
      <c r="E291" s="4"/>
      <c r="F291" s="4"/>
      <c r="G291" s="4"/>
      <c r="H291" s="4"/>
      <c r="I291" s="4">
        <v>10</v>
      </c>
      <c r="J291" s="4"/>
      <c r="K291" s="4"/>
      <c r="L291" s="4"/>
      <c r="M291" s="4">
        <v>490</v>
      </c>
      <c r="N291" s="4"/>
      <c r="O291" s="4"/>
      <c r="P291" s="4"/>
      <c r="Q291" s="4"/>
      <c r="R291" s="4"/>
      <c r="S291" s="4"/>
      <c r="T291" s="4"/>
      <c r="U291" s="7">
        <f t="shared" si="41"/>
        <v>14950</v>
      </c>
      <c r="V291" s="8">
        <f>SUM(U289:U291)</f>
        <v>21950</v>
      </c>
    </row>
    <row r="292" spans="1:22">
      <c r="A292" s="73"/>
      <c r="B292" s="4" t="s">
        <v>33</v>
      </c>
      <c r="C292" s="4">
        <v>277</v>
      </c>
      <c r="D292" s="4"/>
      <c r="E292" s="4"/>
      <c r="F292" s="4">
        <v>200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7">
        <f t="shared" si="41"/>
        <v>19080</v>
      </c>
      <c r="V292" s="8"/>
    </row>
    <row r="293" spans="1:22">
      <c r="A293" s="73"/>
      <c r="B293" s="4" t="s">
        <v>34</v>
      </c>
      <c r="C293" s="4">
        <v>394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7">
        <f t="shared" si="41"/>
        <v>15760</v>
      </c>
      <c r="V293" s="8">
        <f>SUM(U292:U293)</f>
        <v>34840</v>
      </c>
    </row>
    <row r="294" spans="1:22">
      <c r="A294" s="73"/>
      <c r="B294" s="4" t="s">
        <v>35</v>
      </c>
      <c r="C294" s="4">
        <v>150</v>
      </c>
      <c r="D294" s="4"/>
      <c r="E294" s="4"/>
      <c r="F294" s="4">
        <v>60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7">
        <f t="shared" si="41"/>
        <v>8400</v>
      </c>
      <c r="V294" s="8"/>
    </row>
    <row r="295" spans="1:22">
      <c r="A295" s="73"/>
      <c r="B295" s="4" t="s">
        <v>36</v>
      </c>
      <c r="C295" s="4"/>
      <c r="D295" s="4"/>
      <c r="E295" s="4"/>
      <c r="F295" s="4">
        <v>261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7">
        <f t="shared" si="41"/>
        <v>10440</v>
      </c>
      <c r="V295" s="8"/>
    </row>
    <row r="296" spans="1:22">
      <c r="A296" s="73"/>
      <c r="B296" s="4" t="s">
        <v>37</v>
      </c>
      <c r="C296" s="4">
        <v>100</v>
      </c>
      <c r="D296" s="4"/>
      <c r="E296" s="4"/>
      <c r="F296" s="4">
        <v>100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7">
        <f t="shared" si="41"/>
        <v>8000</v>
      </c>
      <c r="V296" s="8"/>
    </row>
    <row r="297" spans="1:22">
      <c r="A297" s="73"/>
      <c r="B297" s="4" t="s">
        <v>38</v>
      </c>
      <c r="C297" s="4">
        <v>200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7">
        <f t="shared" si="41"/>
        <v>8000</v>
      </c>
      <c r="V297" s="8"/>
    </row>
    <row r="298" spans="1:22">
      <c r="A298" s="73"/>
      <c r="B298" s="4" t="s">
        <v>39</v>
      </c>
      <c r="C298" s="4"/>
      <c r="D298" s="4"/>
      <c r="E298" s="4"/>
      <c r="F298" s="4">
        <v>60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7">
        <f t="shared" si="41"/>
        <v>2400</v>
      </c>
      <c r="V298" s="8">
        <f>SUM(U294:U298)</f>
        <v>37240</v>
      </c>
    </row>
    <row r="299" spans="1:22">
      <c r="A299" s="71" t="s">
        <v>1</v>
      </c>
      <c r="B299" s="71"/>
      <c r="C299" s="6">
        <f t="shared" ref="C299:T299" si="43">SUM(C289:C298)</f>
        <v>1121</v>
      </c>
      <c r="D299" s="6">
        <f t="shared" si="43"/>
        <v>0</v>
      </c>
      <c r="E299" s="6">
        <f t="shared" si="43"/>
        <v>0</v>
      </c>
      <c r="F299" s="6">
        <f t="shared" si="43"/>
        <v>681</v>
      </c>
      <c r="G299" s="6">
        <f t="shared" si="43"/>
        <v>0</v>
      </c>
      <c r="H299" s="6">
        <f t="shared" si="43"/>
        <v>0</v>
      </c>
      <c r="I299" s="6">
        <f t="shared" si="43"/>
        <v>14</v>
      </c>
      <c r="J299" s="6">
        <f t="shared" si="43"/>
        <v>0</v>
      </c>
      <c r="K299" s="6">
        <f t="shared" si="43"/>
        <v>0</v>
      </c>
      <c r="L299" s="6">
        <f t="shared" si="43"/>
        <v>0</v>
      </c>
      <c r="M299" s="6">
        <f t="shared" si="43"/>
        <v>490</v>
      </c>
      <c r="N299" s="6">
        <f t="shared" si="43"/>
        <v>0</v>
      </c>
      <c r="O299" s="6">
        <f t="shared" si="43"/>
        <v>0</v>
      </c>
      <c r="P299" s="6">
        <f t="shared" si="43"/>
        <v>276</v>
      </c>
      <c r="Q299" s="6">
        <f t="shared" si="43"/>
        <v>0</v>
      </c>
      <c r="R299" s="6">
        <f t="shared" si="43"/>
        <v>0</v>
      </c>
      <c r="S299" s="6">
        <f t="shared" si="43"/>
        <v>0</v>
      </c>
      <c r="T299" s="6">
        <f t="shared" si="43"/>
        <v>0</v>
      </c>
      <c r="U299" s="46">
        <f t="shared" si="41"/>
        <v>94030</v>
      </c>
      <c r="V299" s="8"/>
    </row>
    <row r="300" spans="1:22">
      <c r="A300" s="73">
        <v>43524</v>
      </c>
      <c r="B300" s="4" t="s">
        <v>22</v>
      </c>
      <c r="C300" s="4"/>
      <c r="D300" s="4"/>
      <c r="E300" s="4"/>
      <c r="F300" s="4"/>
      <c r="G300" s="4"/>
      <c r="H300" s="4"/>
      <c r="I300" s="4">
        <v>182</v>
      </c>
      <c r="J300" s="4"/>
      <c r="K300" s="4"/>
      <c r="L300" s="4"/>
      <c r="M300" s="4"/>
      <c r="N300" s="4"/>
      <c r="O300" s="4"/>
      <c r="P300" s="4">
        <v>100</v>
      </c>
      <c r="Q300" s="4"/>
      <c r="R300" s="4"/>
      <c r="S300" s="4"/>
      <c r="T300" s="4"/>
      <c r="U300" s="7">
        <f t="shared" si="41"/>
        <v>7050</v>
      </c>
      <c r="V300" s="8"/>
    </row>
    <row r="301" spans="1:22">
      <c r="A301" s="73"/>
      <c r="B301" s="4" t="s">
        <v>24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7">
        <f t="shared" si="41"/>
        <v>0</v>
      </c>
      <c r="V301" s="8"/>
    </row>
    <row r="302" spans="1:22">
      <c r="A302" s="73"/>
      <c r="B302" s="4" t="s">
        <v>32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>
        <v>14</v>
      </c>
      <c r="R302" s="4"/>
      <c r="S302" s="4"/>
      <c r="T302" s="4"/>
      <c r="U302" s="7">
        <f t="shared" si="41"/>
        <v>14000</v>
      </c>
      <c r="V302" s="8">
        <f>SUM(U300:U302)</f>
        <v>21050</v>
      </c>
    </row>
    <row r="303" spans="1:22">
      <c r="A303" s="73"/>
      <c r="B303" s="4" t="s">
        <v>33</v>
      </c>
      <c r="C303" s="4">
        <v>500</v>
      </c>
      <c r="D303" s="4"/>
      <c r="E303" s="4"/>
      <c r="F303" s="4">
        <v>100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7">
        <f t="shared" si="41"/>
        <v>24000</v>
      </c>
      <c r="V303" s="8"/>
    </row>
    <row r="304" spans="1:22">
      <c r="A304" s="73"/>
      <c r="B304" s="4" t="s">
        <v>34</v>
      </c>
      <c r="C304" s="4">
        <v>300</v>
      </c>
      <c r="D304" s="4"/>
      <c r="E304" s="4"/>
      <c r="F304" s="4">
        <v>100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7">
        <f t="shared" si="41"/>
        <v>16000</v>
      </c>
      <c r="V304" s="8">
        <f>SUM(U303:U304)</f>
        <v>40000</v>
      </c>
    </row>
    <row r="305" spans="1:22">
      <c r="A305" s="73"/>
      <c r="B305" s="4" t="s">
        <v>35</v>
      </c>
      <c r="C305" s="4">
        <v>200</v>
      </c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7">
        <f t="shared" si="41"/>
        <v>8000</v>
      </c>
      <c r="V305" s="8"/>
    </row>
    <row r="306" spans="1:22">
      <c r="A306" s="73"/>
      <c r="B306" s="4" t="s">
        <v>36</v>
      </c>
      <c r="C306" s="4">
        <v>114</v>
      </c>
      <c r="D306" s="4"/>
      <c r="E306" s="4"/>
      <c r="F306" s="4">
        <v>171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7">
        <f t="shared" si="41"/>
        <v>11400</v>
      </c>
      <c r="V306" s="8"/>
    </row>
    <row r="307" spans="1:22">
      <c r="A307" s="73"/>
      <c r="B307" s="4" t="s">
        <v>37</v>
      </c>
      <c r="C307" s="4"/>
      <c r="D307" s="4"/>
      <c r="E307" s="4"/>
      <c r="F307" s="4">
        <v>250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7">
        <f t="shared" si="41"/>
        <v>10000</v>
      </c>
      <c r="V307" s="8"/>
    </row>
    <row r="308" spans="1:22">
      <c r="A308" s="73"/>
      <c r="B308" s="4" t="s">
        <v>38</v>
      </c>
      <c r="C308" s="4">
        <v>225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7">
        <f t="shared" si="41"/>
        <v>9000</v>
      </c>
      <c r="V308" s="8"/>
    </row>
    <row r="309" spans="1:22">
      <c r="A309" s="73"/>
      <c r="B309" s="4" t="s">
        <v>39</v>
      </c>
      <c r="C309" s="4"/>
      <c r="D309" s="4"/>
      <c r="E309" s="4"/>
      <c r="F309" s="4">
        <v>240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7">
        <f t="shared" si="41"/>
        <v>9600</v>
      </c>
      <c r="V309" s="8">
        <f>SUM(U305:U309)</f>
        <v>48000</v>
      </c>
    </row>
    <row r="310" spans="1:22">
      <c r="A310" s="71" t="s">
        <v>1</v>
      </c>
      <c r="B310" s="71"/>
      <c r="C310" s="6">
        <f t="shared" ref="C310:T310" si="44">SUM(C300:C309)</f>
        <v>1339</v>
      </c>
      <c r="D310" s="6">
        <f t="shared" si="44"/>
        <v>0</v>
      </c>
      <c r="E310" s="6">
        <f t="shared" si="44"/>
        <v>0</v>
      </c>
      <c r="F310" s="6">
        <f t="shared" si="44"/>
        <v>861</v>
      </c>
      <c r="G310" s="6">
        <f t="shared" si="44"/>
        <v>0</v>
      </c>
      <c r="H310" s="6">
        <f t="shared" si="44"/>
        <v>0</v>
      </c>
      <c r="I310" s="6">
        <f t="shared" si="44"/>
        <v>182</v>
      </c>
      <c r="J310" s="6">
        <f t="shared" si="44"/>
        <v>0</v>
      </c>
      <c r="K310" s="6">
        <f t="shared" si="44"/>
        <v>0</v>
      </c>
      <c r="L310" s="6">
        <f t="shared" si="44"/>
        <v>0</v>
      </c>
      <c r="M310" s="6">
        <f t="shared" si="44"/>
        <v>0</v>
      </c>
      <c r="N310" s="6">
        <f t="shared" si="44"/>
        <v>0</v>
      </c>
      <c r="O310" s="6">
        <f t="shared" si="44"/>
        <v>0</v>
      </c>
      <c r="P310" s="6">
        <f t="shared" si="44"/>
        <v>100</v>
      </c>
      <c r="Q310" s="6">
        <f t="shared" si="44"/>
        <v>14</v>
      </c>
      <c r="R310" s="6">
        <f t="shared" si="44"/>
        <v>0</v>
      </c>
      <c r="S310" s="6">
        <f t="shared" si="44"/>
        <v>0</v>
      </c>
      <c r="T310" s="6">
        <f t="shared" si="44"/>
        <v>0</v>
      </c>
      <c r="U310" s="46">
        <f t="shared" si="41"/>
        <v>109050</v>
      </c>
      <c r="V310" s="8"/>
    </row>
  </sheetData>
  <mergeCells count="59">
    <mergeCell ref="A256:A265"/>
    <mergeCell ref="A267:A276"/>
    <mergeCell ref="A278:A287"/>
    <mergeCell ref="A289:A298"/>
    <mergeCell ref="A300:A309"/>
    <mergeCell ref="A201:A210"/>
    <mergeCell ref="A212:A221"/>
    <mergeCell ref="A223:A232"/>
    <mergeCell ref="A234:A243"/>
    <mergeCell ref="A245:A254"/>
    <mergeCell ref="A146:A155"/>
    <mergeCell ref="A157:A166"/>
    <mergeCell ref="A168:A177"/>
    <mergeCell ref="A179:A188"/>
    <mergeCell ref="A190:A199"/>
    <mergeCell ref="A91:A100"/>
    <mergeCell ref="A102:A111"/>
    <mergeCell ref="A113:A122"/>
    <mergeCell ref="A124:A133"/>
    <mergeCell ref="A135:A144"/>
    <mergeCell ref="A36:A45"/>
    <mergeCell ref="A47:A56"/>
    <mergeCell ref="A58:A67"/>
    <mergeCell ref="A69:A78"/>
    <mergeCell ref="A80:A89"/>
    <mergeCell ref="A266:B266"/>
    <mergeCell ref="A277:B277"/>
    <mergeCell ref="A288:B288"/>
    <mergeCell ref="A299:B299"/>
    <mergeCell ref="A310:B310"/>
    <mergeCell ref="A211:B211"/>
    <mergeCell ref="A222:B222"/>
    <mergeCell ref="A233:B233"/>
    <mergeCell ref="A244:B244"/>
    <mergeCell ref="A255:B255"/>
    <mergeCell ref="A156:B156"/>
    <mergeCell ref="A167:B167"/>
    <mergeCell ref="A178:B178"/>
    <mergeCell ref="A189:B189"/>
    <mergeCell ref="A200:B200"/>
    <mergeCell ref="A101:B101"/>
    <mergeCell ref="A112:B112"/>
    <mergeCell ref="A123:B123"/>
    <mergeCell ref="A134:B134"/>
    <mergeCell ref="A145:B145"/>
    <mergeCell ref="A46:B46"/>
    <mergeCell ref="A57:B57"/>
    <mergeCell ref="A68:B68"/>
    <mergeCell ref="A79:B79"/>
    <mergeCell ref="A90:B90"/>
    <mergeCell ref="A1:T1"/>
    <mergeCell ref="X1:AC1"/>
    <mergeCell ref="A13:B13"/>
    <mergeCell ref="A24:B24"/>
    <mergeCell ref="A35:B35"/>
    <mergeCell ref="A3:A12"/>
    <mergeCell ref="A14:A23"/>
    <mergeCell ref="A25:A34"/>
    <mergeCell ref="U1:U2"/>
  </mergeCell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46"/>
  <sheetViews>
    <sheetView zoomScale="85" zoomScaleNormal="85" workbookViewId="0">
      <pane ySplit="2" topLeftCell="A125" activePane="bottomLeft" state="frozen"/>
      <selection pane="bottomLeft" activeCell="I20" sqref="I20"/>
    </sheetView>
  </sheetViews>
  <sheetFormatPr defaultColWidth="9" defaultRowHeight="14.4"/>
  <cols>
    <col min="1" max="2" width="9" style="62"/>
    <col min="24" max="24" width="6.6640625" customWidth="1"/>
    <col min="25" max="62" width="5.44140625" customWidth="1"/>
  </cols>
  <sheetData>
    <row r="1" spans="1:41">
      <c r="A1" s="80" t="s">
        <v>46</v>
      </c>
      <c r="B1" s="75" t="s">
        <v>47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7"/>
      <c r="U1" s="74" t="s">
        <v>1</v>
      </c>
      <c r="V1" s="8"/>
    </row>
    <row r="2" spans="1:41">
      <c r="A2" s="81"/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20</v>
      </c>
      <c r="R2" s="2" t="s">
        <v>19</v>
      </c>
      <c r="S2" s="2" t="s">
        <v>18</v>
      </c>
      <c r="T2" s="2" t="s">
        <v>21</v>
      </c>
      <c r="U2" s="74"/>
      <c r="V2" s="9"/>
    </row>
    <row r="3" spans="1:41">
      <c r="A3" s="63">
        <v>43525</v>
      </c>
      <c r="B3" s="1" t="s">
        <v>22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>
        <v>323</v>
      </c>
      <c r="Q3" s="4"/>
      <c r="R3" s="4"/>
      <c r="S3" s="4"/>
      <c r="T3" s="4"/>
      <c r="U3" s="7">
        <f t="shared" ref="U3:U66" si="0">(C3*40)+(D3*25)+(E3*20)+(F3*40)+(G3*50)+(H3*50)+(I3*25)+(J3*30)+(K3*40)+(L3*30)+(M3*30)+(N3*30)+(O3*30)+(P3*25+(Q3*1000)+(R3*1000)+(S3*950)+(T3*40))</f>
        <v>8075</v>
      </c>
      <c r="V3" s="8"/>
    </row>
    <row r="4" spans="1:41">
      <c r="A4" s="63">
        <v>43525</v>
      </c>
      <c r="B4" s="1" t="s">
        <v>24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7">
        <f t="shared" si="0"/>
        <v>0</v>
      </c>
      <c r="V4" s="8"/>
    </row>
    <row r="5" spans="1:41">
      <c r="A5" s="63">
        <v>43525</v>
      </c>
      <c r="B5" s="1" t="s">
        <v>32</v>
      </c>
      <c r="C5" s="4"/>
      <c r="D5" s="4"/>
      <c r="E5" s="4"/>
      <c r="F5" s="4"/>
      <c r="G5" s="4"/>
      <c r="H5" s="4"/>
      <c r="I5" s="4">
        <v>11</v>
      </c>
      <c r="J5" s="4"/>
      <c r="K5" s="4"/>
      <c r="L5" s="4"/>
      <c r="M5" s="4">
        <v>476</v>
      </c>
      <c r="N5" s="4"/>
      <c r="O5" s="4"/>
      <c r="P5" s="4"/>
      <c r="Q5" s="4">
        <v>2</v>
      </c>
      <c r="R5" s="4"/>
      <c r="S5" s="4"/>
      <c r="T5" s="4"/>
      <c r="U5" s="7">
        <f t="shared" si="0"/>
        <v>16555</v>
      </c>
      <c r="V5" s="8">
        <f>SUM(U3:U5)</f>
        <v>24630</v>
      </c>
    </row>
    <row r="6" spans="1:41">
      <c r="A6" s="63">
        <v>43525</v>
      </c>
      <c r="B6" s="1" t="s">
        <v>33</v>
      </c>
      <c r="C6" s="4"/>
      <c r="D6" s="4">
        <v>352</v>
      </c>
      <c r="E6" s="4"/>
      <c r="F6" s="4">
        <v>100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75</v>
      </c>
      <c r="U6" s="7">
        <f t="shared" si="0"/>
        <v>15800</v>
      </c>
      <c r="V6" s="8"/>
    </row>
    <row r="7" spans="1:41">
      <c r="A7" s="63">
        <v>43525</v>
      </c>
      <c r="B7" s="1" t="s">
        <v>34</v>
      </c>
      <c r="C7" s="4"/>
      <c r="D7" s="4">
        <v>100</v>
      </c>
      <c r="E7" s="4"/>
      <c r="F7" s="4">
        <v>100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>
        <v>267</v>
      </c>
      <c r="U7" s="7">
        <f t="shared" si="0"/>
        <v>17180</v>
      </c>
      <c r="V7" s="8">
        <f>SUM(U6:U7)</f>
        <v>32980</v>
      </c>
    </row>
    <row r="8" spans="1:41">
      <c r="A8" s="63">
        <v>43525</v>
      </c>
      <c r="B8" s="1" t="s">
        <v>35</v>
      </c>
      <c r="C8" s="4">
        <v>180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7">
        <f t="shared" si="0"/>
        <v>7200</v>
      </c>
      <c r="V8" s="8"/>
    </row>
    <row r="9" spans="1:41">
      <c r="A9" s="63">
        <v>43525</v>
      </c>
      <c r="B9" s="1" t="s">
        <v>36</v>
      </c>
      <c r="C9" s="4">
        <v>278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7">
        <f t="shared" si="0"/>
        <v>11120</v>
      </c>
      <c r="V9" s="8"/>
    </row>
    <row r="10" spans="1:41">
      <c r="A10" s="63">
        <v>43525</v>
      </c>
      <c r="B10" s="1" t="s">
        <v>37</v>
      </c>
      <c r="C10" s="4">
        <v>240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7">
        <f t="shared" si="0"/>
        <v>9600</v>
      </c>
      <c r="V10" s="8"/>
    </row>
    <row r="11" spans="1:41">
      <c r="A11" s="63">
        <v>43525</v>
      </c>
      <c r="B11" s="1" t="s">
        <v>38</v>
      </c>
      <c r="C11" s="4">
        <v>225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7">
        <f t="shared" si="0"/>
        <v>9000</v>
      </c>
      <c r="V11" s="8"/>
    </row>
    <row r="12" spans="1:41">
      <c r="A12" s="63">
        <v>43525</v>
      </c>
      <c r="B12" s="1" t="s">
        <v>39</v>
      </c>
      <c r="C12" s="4"/>
      <c r="D12" s="4"/>
      <c r="E12" s="4"/>
      <c r="F12" s="4">
        <v>104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7">
        <f t="shared" si="0"/>
        <v>4160</v>
      </c>
      <c r="V12" s="8">
        <f>SUM(U8:U12)</f>
        <v>41080</v>
      </c>
    </row>
    <row r="13" spans="1:41">
      <c r="A13" s="78" t="s">
        <v>1</v>
      </c>
      <c r="B13" s="79"/>
      <c r="C13" s="6">
        <f t="shared" ref="C13:T13" si="1">SUM(C3:C12)</f>
        <v>923</v>
      </c>
      <c r="D13" s="6">
        <f t="shared" si="1"/>
        <v>452</v>
      </c>
      <c r="E13" s="6">
        <f t="shared" si="1"/>
        <v>0</v>
      </c>
      <c r="F13" s="6">
        <f t="shared" si="1"/>
        <v>304</v>
      </c>
      <c r="G13" s="6">
        <f t="shared" si="1"/>
        <v>0</v>
      </c>
      <c r="H13" s="6">
        <f t="shared" si="1"/>
        <v>0</v>
      </c>
      <c r="I13" s="6">
        <f t="shared" si="1"/>
        <v>11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476</v>
      </c>
      <c r="N13" s="6">
        <f t="shared" si="1"/>
        <v>0</v>
      </c>
      <c r="O13" s="6">
        <f t="shared" si="1"/>
        <v>0</v>
      </c>
      <c r="P13" s="6">
        <f t="shared" si="1"/>
        <v>323</v>
      </c>
      <c r="Q13" s="6">
        <f t="shared" si="1"/>
        <v>2</v>
      </c>
      <c r="R13" s="6">
        <f t="shared" si="1"/>
        <v>0</v>
      </c>
      <c r="S13" s="6">
        <f t="shared" si="1"/>
        <v>0</v>
      </c>
      <c r="T13" s="6">
        <f t="shared" si="1"/>
        <v>342</v>
      </c>
      <c r="U13" s="46">
        <f t="shared" si="0"/>
        <v>98690</v>
      </c>
      <c r="V13" s="8">
        <f>SUM(C13:T13)</f>
        <v>2833</v>
      </c>
      <c r="X13">
        <f>C13</f>
        <v>923</v>
      </c>
      <c r="Y13">
        <f t="shared" ref="Y13:AO13" si="2">D13</f>
        <v>452</v>
      </c>
      <c r="Z13">
        <f t="shared" si="2"/>
        <v>0</v>
      </c>
      <c r="AA13">
        <f t="shared" si="2"/>
        <v>304</v>
      </c>
      <c r="AB13">
        <f t="shared" si="2"/>
        <v>0</v>
      </c>
      <c r="AC13">
        <f t="shared" si="2"/>
        <v>0</v>
      </c>
      <c r="AD13">
        <f t="shared" si="2"/>
        <v>11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476</v>
      </c>
      <c r="AI13">
        <f t="shared" si="2"/>
        <v>0</v>
      </c>
      <c r="AJ13">
        <f t="shared" si="2"/>
        <v>0</v>
      </c>
      <c r="AK13">
        <f t="shared" si="2"/>
        <v>323</v>
      </c>
      <c r="AL13">
        <f t="shared" si="2"/>
        <v>2</v>
      </c>
      <c r="AM13">
        <f t="shared" si="2"/>
        <v>0</v>
      </c>
      <c r="AN13">
        <f t="shared" si="2"/>
        <v>0</v>
      </c>
      <c r="AO13">
        <f t="shared" si="2"/>
        <v>342</v>
      </c>
    </row>
    <row r="14" spans="1:41">
      <c r="A14" s="64">
        <v>43526</v>
      </c>
      <c r="B14" s="1" t="s">
        <v>22</v>
      </c>
      <c r="C14" s="4"/>
      <c r="D14" s="4"/>
      <c r="E14" s="4"/>
      <c r="F14" s="4"/>
      <c r="G14" s="4"/>
      <c r="H14" s="4"/>
      <c r="I14" s="4">
        <v>5</v>
      </c>
      <c r="J14" s="4"/>
      <c r="K14" s="4"/>
      <c r="L14" s="4"/>
      <c r="M14" s="4"/>
      <c r="N14" s="4"/>
      <c r="O14" s="4"/>
      <c r="P14" s="4">
        <v>203</v>
      </c>
      <c r="Q14" s="4"/>
      <c r="R14" s="4"/>
      <c r="S14" s="4"/>
      <c r="T14" s="4"/>
      <c r="U14" s="7">
        <f t="shared" si="0"/>
        <v>5200</v>
      </c>
      <c r="V14" s="8"/>
    </row>
    <row r="15" spans="1:41">
      <c r="A15" s="64">
        <v>43526</v>
      </c>
      <c r="B15" s="1" t="s">
        <v>24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7">
        <f t="shared" si="0"/>
        <v>0</v>
      </c>
      <c r="V15" s="8"/>
    </row>
    <row r="16" spans="1:41">
      <c r="A16" s="64">
        <v>43526</v>
      </c>
      <c r="B16" s="1" t="s">
        <v>32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10</v>
      </c>
      <c r="S16" s="4"/>
      <c r="T16" s="4"/>
      <c r="U16" s="7">
        <f t="shared" si="0"/>
        <v>10000</v>
      </c>
      <c r="V16" s="8">
        <f>SUM(U14:U16)</f>
        <v>15200</v>
      </c>
    </row>
    <row r="17" spans="1:41">
      <c r="A17" s="64">
        <v>43526</v>
      </c>
      <c r="B17" s="1" t="s">
        <v>33</v>
      </c>
      <c r="C17" s="4">
        <v>260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7">
        <f t="shared" si="0"/>
        <v>10400</v>
      </c>
      <c r="V17" s="8"/>
    </row>
    <row r="18" spans="1:41">
      <c r="A18" s="64">
        <v>43526</v>
      </c>
      <c r="B18" s="1" t="s">
        <v>34</v>
      </c>
      <c r="C18" s="4">
        <v>109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33</v>
      </c>
      <c r="U18" s="7">
        <f t="shared" si="0"/>
        <v>5680</v>
      </c>
      <c r="V18" s="8">
        <f>SUM(U17:U18)</f>
        <v>16080</v>
      </c>
    </row>
    <row r="19" spans="1:41">
      <c r="A19" s="64">
        <v>43526</v>
      </c>
      <c r="B19" s="1" t="s">
        <v>35</v>
      </c>
      <c r="C19" s="4">
        <v>120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7">
        <f t="shared" si="0"/>
        <v>4800</v>
      </c>
      <c r="V19" s="8"/>
    </row>
    <row r="20" spans="1:41">
      <c r="A20" s="64">
        <v>43526</v>
      </c>
      <c r="B20" s="1" t="s">
        <v>36</v>
      </c>
      <c r="C20" s="4">
        <v>240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7">
        <f t="shared" si="0"/>
        <v>9600</v>
      </c>
      <c r="V20" s="8"/>
    </row>
    <row r="21" spans="1:41">
      <c r="A21" s="64">
        <v>43526</v>
      </c>
      <c r="B21" s="1" t="s">
        <v>37</v>
      </c>
      <c r="C21" s="4">
        <v>200</v>
      </c>
      <c r="D21" s="4"/>
      <c r="E21" s="4"/>
      <c r="F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7">
        <f t="shared" si="0"/>
        <v>8000</v>
      </c>
      <c r="V21" s="8"/>
    </row>
    <row r="22" spans="1:41">
      <c r="A22" s="64">
        <v>43526</v>
      </c>
      <c r="B22" s="1" t="s">
        <v>38</v>
      </c>
      <c r="C22" s="4">
        <v>140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7">
        <f t="shared" si="0"/>
        <v>5600</v>
      </c>
      <c r="V22" s="8"/>
    </row>
    <row r="23" spans="1:41">
      <c r="A23" s="64">
        <v>43526</v>
      </c>
      <c r="B23" s="1" t="s">
        <v>39</v>
      </c>
      <c r="C23" s="4"/>
      <c r="D23" s="4"/>
      <c r="E23" s="4"/>
      <c r="F23" s="4">
        <v>100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7">
        <f t="shared" si="0"/>
        <v>4000</v>
      </c>
      <c r="V23" s="8">
        <f>SUM(U19:U23)</f>
        <v>32000</v>
      </c>
    </row>
    <row r="24" spans="1:41">
      <c r="A24" s="78" t="s">
        <v>1</v>
      </c>
      <c r="B24" s="79"/>
      <c r="C24" s="6">
        <f t="shared" ref="C24:T24" si="3">SUM(C14:C23)</f>
        <v>1069</v>
      </c>
      <c r="D24" s="6">
        <f t="shared" si="3"/>
        <v>0</v>
      </c>
      <c r="E24" s="6">
        <f t="shared" si="3"/>
        <v>0</v>
      </c>
      <c r="F24" s="6">
        <f t="shared" si="3"/>
        <v>100</v>
      </c>
      <c r="G24" s="6">
        <f t="shared" si="3"/>
        <v>0</v>
      </c>
      <c r="H24" s="6">
        <f t="shared" si="3"/>
        <v>0</v>
      </c>
      <c r="I24" s="6">
        <f t="shared" si="3"/>
        <v>5</v>
      </c>
      <c r="J24" s="6">
        <f t="shared" si="3"/>
        <v>0</v>
      </c>
      <c r="K24" s="6">
        <f t="shared" si="3"/>
        <v>0</v>
      </c>
      <c r="L24" s="6">
        <f t="shared" si="3"/>
        <v>0</v>
      </c>
      <c r="M24" s="6">
        <f t="shared" si="3"/>
        <v>0</v>
      </c>
      <c r="N24" s="6">
        <f t="shared" si="3"/>
        <v>0</v>
      </c>
      <c r="O24" s="6">
        <f t="shared" si="3"/>
        <v>0</v>
      </c>
      <c r="P24" s="6">
        <f t="shared" si="3"/>
        <v>203</v>
      </c>
      <c r="Q24" s="6">
        <f t="shared" si="3"/>
        <v>0</v>
      </c>
      <c r="R24" s="6">
        <f t="shared" si="3"/>
        <v>10</v>
      </c>
      <c r="S24" s="6">
        <f t="shared" si="3"/>
        <v>0</v>
      </c>
      <c r="T24" s="6">
        <f t="shared" si="3"/>
        <v>33</v>
      </c>
      <c r="U24" s="46">
        <f t="shared" si="0"/>
        <v>63280</v>
      </c>
      <c r="V24" s="8"/>
      <c r="X24">
        <f t="shared" ref="X24:AO24" si="4">C24</f>
        <v>1069</v>
      </c>
      <c r="Y24">
        <f t="shared" si="4"/>
        <v>0</v>
      </c>
      <c r="Z24">
        <f t="shared" si="4"/>
        <v>0</v>
      </c>
      <c r="AA24">
        <f t="shared" si="4"/>
        <v>100</v>
      </c>
      <c r="AB24">
        <f t="shared" si="4"/>
        <v>0</v>
      </c>
      <c r="AC24">
        <f t="shared" si="4"/>
        <v>0</v>
      </c>
      <c r="AD24">
        <f t="shared" si="4"/>
        <v>5</v>
      </c>
      <c r="AE24">
        <f t="shared" si="4"/>
        <v>0</v>
      </c>
      <c r="AF24">
        <f t="shared" si="4"/>
        <v>0</v>
      </c>
      <c r="AG24">
        <f t="shared" si="4"/>
        <v>0</v>
      </c>
      <c r="AH24">
        <f t="shared" si="4"/>
        <v>0</v>
      </c>
      <c r="AI24">
        <f t="shared" si="4"/>
        <v>0</v>
      </c>
      <c r="AJ24">
        <f t="shared" si="4"/>
        <v>0</v>
      </c>
      <c r="AK24">
        <f t="shared" si="4"/>
        <v>203</v>
      </c>
      <c r="AL24">
        <f t="shared" si="4"/>
        <v>0</v>
      </c>
      <c r="AM24">
        <f t="shared" si="4"/>
        <v>10</v>
      </c>
      <c r="AN24">
        <f t="shared" si="4"/>
        <v>0</v>
      </c>
      <c r="AO24">
        <f t="shared" si="4"/>
        <v>33</v>
      </c>
    </row>
    <row r="25" spans="1:41">
      <c r="A25" s="64">
        <v>43527</v>
      </c>
      <c r="B25" s="1" t="s">
        <v>22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7">
        <f t="shared" si="0"/>
        <v>0</v>
      </c>
      <c r="V25" s="8"/>
    </row>
    <row r="26" spans="1:41">
      <c r="A26" s="64">
        <v>43527</v>
      </c>
      <c r="B26" s="1" t="s">
        <v>24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7">
        <f t="shared" si="0"/>
        <v>0</v>
      </c>
      <c r="V26" s="8"/>
    </row>
    <row r="27" spans="1:41">
      <c r="A27" s="64">
        <v>43527</v>
      </c>
      <c r="B27" s="1" t="s">
        <v>32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7">
        <f t="shared" si="0"/>
        <v>0</v>
      </c>
      <c r="V27" s="8">
        <f>SUM(U25:U27)</f>
        <v>0</v>
      </c>
    </row>
    <row r="28" spans="1:41">
      <c r="A28" s="64">
        <v>43527</v>
      </c>
      <c r="B28" s="1" t="s">
        <v>33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7">
        <f t="shared" si="0"/>
        <v>0</v>
      </c>
      <c r="V28" s="8"/>
    </row>
    <row r="29" spans="1:41">
      <c r="A29" s="64">
        <v>43527</v>
      </c>
      <c r="B29" s="1" t="s">
        <v>34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7">
        <f t="shared" si="0"/>
        <v>0</v>
      </c>
      <c r="V29" s="8">
        <f>SUM(U28:U29)</f>
        <v>0</v>
      </c>
    </row>
    <row r="30" spans="1:41">
      <c r="A30" s="64">
        <v>43527</v>
      </c>
      <c r="B30" s="1" t="s">
        <v>35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7">
        <f t="shared" si="0"/>
        <v>0</v>
      </c>
      <c r="V30" s="8"/>
    </row>
    <row r="31" spans="1:41">
      <c r="A31" s="64">
        <v>43527</v>
      </c>
      <c r="B31" s="1" t="s">
        <v>36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7">
        <f t="shared" si="0"/>
        <v>0</v>
      </c>
      <c r="V31" s="8"/>
    </row>
    <row r="32" spans="1:41">
      <c r="A32" s="64">
        <v>43527</v>
      </c>
      <c r="B32" s="1" t="s">
        <v>37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7">
        <f t="shared" si="0"/>
        <v>0</v>
      </c>
      <c r="V32" s="8"/>
    </row>
    <row r="33" spans="1:41">
      <c r="A33" s="64">
        <v>43527</v>
      </c>
      <c r="B33" s="1" t="s">
        <v>38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7">
        <f t="shared" si="0"/>
        <v>0</v>
      </c>
      <c r="V33" s="8"/>
    </row>
    <row r="34" spans="1:41">
      <c r="A34" s="64">
        <v>43527</v>
      </c>
      <c r="B34" s="1" t="s">
        <v>39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7">
        <f t="shared" si="0"/>
        <v>0</v>
      </c>
      <c r="V34" s="8">
        <f>SUM(U30:U34)</f>
        <v>0</v>
      </c>
    </row>
    <row r="35" spans="1:41">
      <c r="A35" s="78" t="s">
        <v>1</v>
      </c>
      <c r="B35" s="79"/>
      <c r="C35" s="6">
        <f t="shared" ref="C35:T35" si="5">SUM(C25:C34)</f>
        <v>0</v>
      </c>
      <c r="D35" s="6">
        <f t="shared" si="5"/>
        <v>0</v>
      </c>
      <c r="E35" s="6">
        <f t="shared" si="5"/>
        <v>0</v>
      </c>
      <c r="F35" s="6">
        <f t="shared" si="5"/>
        <v>0</v>
      </c>
      <c r="G35" s="6">
        <f t="shared" si="5"/>
        <v>0</v>
      </c>
      <c r="H35" s="6">
        <f t="shared" si="5"/>
        <v>0</v>
      </c>
      <c r="I35" s="6">
        <f t="shared" si="5"/>
        <v>0</v>
      </c>
      <c r="J35" s="6">
        <f t="shared" si="5"/>
        <v>0</v>
      </c>
      <c r="K35" s="6">
        <f t="shared" si="5"/>
        <v>0</v>
      </c>
      <c r="L35" s="6">
        <f t="shared" si="5"/>
        <v>0</v>
      </c>
      <c r="M35" s="6">
        <f t="shared" si="5"/>
        <v>0</v>
      </c>
      <c r="N35" s="6">
        <f t="shared" si="5"/>
        <v>0</v>
      </c>
      <c r="O35" s="6">
        <f t="shared" si="5"/>
        <v>0</v>
      </c>
      <c r="P35" s="6">
        <f t="shared" si="5"/>
        <v>0</v>
      </c>
      <c r="Q35" s="6">
        <f t="shared" si="5"/>
        <v>0</v>
      </c>
      <c r="R35" s="6">
        <f t="shared" si="5"/>
        <v>0</v>
      </c>
      <c r="S35" s="6">
        <f t="shared" si="5"/>
        <v>0</v>
      </c>
      <c r="T35" s="6">
        <f t="shared" si="5"/>
        <v>0</v>
      </c>
      <c r="U35" s="46">
        <f t="shared" si="0"/>
        <v>0</v>
      </c>
      <c r="V35" s="8">
        <f>SUM(C35:T35)</f>
        <v>0</v>
      </c>
      <c r="X35">
        <f t="shared" ref="X35:AO35" si="6">C35</f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  <c r="AI35">
        <f t="shared" si="6"/>
        <v>0</v>
      </c>
      <c r="AJ35">
        <f t="shared" si="6"/>
        <v>0</v>
      </c>
      <c r="AK35">
        <f t="shared" si="6"/>
        <v>0</v>
      </c>
      <c r="AL35">
        <f t="shared" si="6"/>
        <v>0</v>
      </c>
      <c r="AM35">
        <f t="shared" si="6"/>
        <v>0</v>
      </c>
      <c r="AN35">
        <f t="shared" si="6"/>
        <v>0</v>
      </c>
      <c r="AO35">
        <f t="shared" si="6"/>
        <v>0</v>
      </c>
    </row>
    <row r="36" spans="1:41">
      <c r="A36" s="64">
        <v>43528</v>
      </c>
      <c r="B36" s="1" t="s">
        <v>22</v>
      </c>
      <c r="C36" s="4"/>
      <c r="D36" s="4"/>
      <c r="E36" s="4"/>
      <c r="F36" s="4"/>
      <c r="G36" s="4"/>
      <c r="H36" s="4"/>
      <c r="I36" s="4">
        <v>10</v>
      </c>
      <c r="J36" s="4"/>
      <c r="K36" s="4"/>
      <c r="L36" s="4"/>
      <c r="M36" s="4"/>
      <c r="N36" s="4"/>
      <c r="O36" s="4"/>
      <c r="P36" s="4">
        <v>450</v>
      </c>
      <c r="Q36" s="4"/>
      <c r="R36" s="4"/>
      <c r="S36" s="4"/>
      <c r="T36" s="4"/>
      <c r="U36" s="7">
        <f t="shared" si="0"/>
        <v>11500</v>
      </c>
      <c r="V36" s="8"/>
    </row>
    <row r="37" spans="1:41">
      <c r="A37" s="64">
        <v>43528</v>
      </c>
      <c r="B37" s="1" t="s">
        <v>24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7">
        <f t="shared" si="0"/>
        <v>0</v>
      </c>
      <c r="V37" s="8"/>
    </row>
    <row r="38" spans="1:41">
      <c r="A38" s="64">
        <v>43528</v>
      </c>
      <c r="B38" s="1" t="s">
        <v>32</v>
      </c>
      <c r="C38" s="4"/>
      <c r="D38" s="4"/>
      <c r="E38" s="4"/>
      <c r="F38" s="4"/>
      <c r="G38" s="4"/>
      <c r="H38" s="4"/>
      <c r="I38" s="4">
        <v>17</v>
      </c>
      <c r="J38" s="4"/>
      <c r="K38" s="4">
        <v>146</v>
      </c>
      <c r="L38" s="4"/>
      <c r="M38" s="4">
        <v>375</v>
      </c>
      <c r="N38" s="4"/>
      <c r="O38" s="4"/>
      <c r="P38" s="4"/>
      <c r="Q38" s="4"/>
      <c r="R38" s="4">
        <v>13</v>
      </c>
      <c r="S38" s="4"/>
      <c r="T38" s="4"/>
      <c r="U38" s="7">
        <f t="shared" si="0"/>
        <v>30515</v>
      </c>
      <c r="V38" s="8">
        <f>SUM(U36:U38)</f>
        <v>42015</v>
      </c>
    </row>
    <row r="39" spans="1:41">
      <c r="A39" s="64">
        <v>43528</v>
      </c>
      <c r="B39" s="1" t="s">
        <v>33</v>
      </c>
      <c r="C39" s="4">
        <v>850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7">
        <f t="shared" si="0"/>
        <v>34000</v>
      </c>
      <c r="V39" s="8"/>
    </row>
    <row r="40" spans="1:41">
      <c r="A40" s="64">
        <v>43528</v>
      </c>
      <c r="B40" s="1" t="s">
        <v>34</v>
      </c>
      <c r="C40" s="4">
        <v>500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7">
        <f t="shared" si="0"/>
        <v>20000</v>
      </c>
      <c r="V40" s="8">
        <f>SUM(U39:U40)</f>
        <v>54000</v>
      </c>
    </row>
    <row r="41" spans="1:41">
      <c r="A41" s="64">
        <v>43528</v>
      </c>
      <c r="B41" s="1" t="s">
        <v>35</v>
      </c>
      <c r="C41" s="4">
        <v>300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7">
        <f t="shared" si="0"/>
        <v>12000</v>
      </c>
      <c r="V41" s="8"/>
    </row>
    <row r="42" spans="1:41">
      <c r="A42" s="64">
        <v>43528</v>
      </c>
      <c r="B42" s="1" t="s">
        <v>36</v>
      </c>
      <c r="C42" s="4">
        <v>360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7">
        <f t="shared" si="0"/>
        <v>14400</v>
      </c>
      <c r="V42" s="8"/>
    </row>
    <row r="43" spans="1:41">
      <c r="A43" s="64">
        <v>43528</v>
      </c>
      <c r="B43" s="1" t="s">
        <v>37</v>
      </c>
      <c r="C43" s="4">
        <v>400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7">
        <f t="shared" si="0"/>
        <v>16000</v>
      </c>
      <c r="V43" s="8"/>
    </row>
    <row r="44" spans="1:41">
      <c r="A44" s="64">
        <v>43528</v>
      </c>
      <c r="B44" s="1" t="s">
        <v>38</v>
      </c>
      <c r="C44" s="4">
        <v>40</v>
      </c>
      <c r="D44" s="4"/>
      <c r="E44" s="4"/>
      <c r="F44" s="4">
        <v>257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7">
        <f t="shared" si="0"/>
        <v>11880</v>
      </c>
      <c r="V44" s="8"/>
    </row>
    <row r="45" spans="1:41">
      <c r="A45" s="64">
        <v>43528</v>
      </c>
      <c r="B45" s="1" t="s">
        <v>39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7">
        <f t="shared" si="0"/>
        <v>0</v>
      </c>
      <c r="V45" s="8">
        <f>SUM(U41:U45)</f>
        <v>54280</v>
      </c>
    </row>
    <row r="46" spans="1:41">
      <c r="A46" s="78" t="s">
        <v>1</v>
      </c>
      <c r="B46" s="79"/>
      <c r="C46" s="6">
        <f t="shared" ref="C46:T46" si="7">SUM(C36:C45)</f>
        <v>2450</v>
      </c>
      <c r="D46" s="6">
        <f t="shared" si="7"/>
        <v>0</v>
      </c>
      <c r="E46" s="6">
        <f t="shared" si="7"/>
        <v>0</v>
      </c>
      <c r="F46" s="6">
        <f t="shared" si="7"/>
        <v>257</v>
      </c>
      <c r="G46" s="6">
        <f t="shared" si="7"/>
        <v>0</v>
      </c>
      <c r="H46" s="6">
        <f t="shared" si="7"/>
        <v>0</v>
      </c>
      <c r="I46" s="6">
        <f t="shared" si="7"/>
        <v>27</v>
      </c>
      <c r="J46" s="6">
        <f t="shared" si="7"/>
        <v>0</v>
      </c>
      <c r="K46" s="6">
        <f t="shared" si="7"/>
        <v>146</v>
      </c>
      <c r="L46" s="6">
        <f t="shared" si="7"/>
        <v>0</v>
      </c>
      <c r="M46" s="6">
        <f t="shared" si="7"/>
        <v>375</v>
      </c>
      <c r="N46" s="6">
        <f t="shared" si="7"/>
        <v>0</v>
      </c>
      <c r="O46" s="6">
        <f t="shared" si="7"/>
        <v>0</v>
      </c>
      <c r="P46" s="6">
        <f t="shared" si="7"/>
        <v>450</v>
      </c>
      <c r="Q46" s="6">
        <f t="shared" si="7"/>
        <v>0</v>
      </c>
      <c r="R46" s="6">
        <f t="shared" si="7"/>
        <v>13</v>
      </c>
      <c r="S46" s="6">
        <f t="shared" si="7"/>
        <v>0</v>
      </c>
      <c r="T46" s="6">
        <f t="shared" si="7"/>
        <v>0</v>
      </c>
      <c r="U46" s="46">
        <f t="shared" si="0"/>
        <v>150295</v>
      </c>
      <c r="V46" s="8"/>
      <c r="X46">
        <f t="shared" ref="X46:AO46" si="8">C46</f>
        <v>2450</v>
      </c>
      <c r="Y46">
        <f t="shared" si="8"/>
        <v>0</v>
      </c>
      <c r="Z46">
        <f t="shared" si="8"/>
        <v>0</v>
      </c>
      <c r="AA46">
        <f t="shared" si="8"/>
        <v>257</v>
      </c>
      <c r="AB46">
        <f t="shared" si="8"/>
        <v>0</v>
      </c>
      <c r="AC46">
        <f t="shared" si="8"/>
        <v>0</v>
      </c>
      <c r="AD46">
        <f t="shared" si="8"/>
        <v>27</v>
      </c>
      <c r="AE46">
        <f t="shared" si="8"/>
        <v>0</v>
      </c>
      <c r="AF46">
        <f t="shared" si="8"/>
        <v>146</v>
      </c>
      <c r="AG46">
        <f t="shared" si="8"/>
        <v>0</v>
      </c>
      <c r="AH46">
        <f t="shared" si="8"/>
        <v>375</v>
      </c>
      <c r="AI46">
        <f t="shared" si="8"/>
        <v>0</v>
      </c>
      <c r="AJ46">
        <f t="shared" si="8"/>
        <v>0</v>
      </c>
      <c r="AK46">
        <f t="shared" si="8"/>
        <v>450</v>
      </c>
      <c r="AL46">
        <f t="shared" si="8"/>
        <v>0</v>
      </c>
      <c r="AM46">
        <f t="shared" si="8"/>
        <v>13</v>
      </c>
      <c r="AN46">
        <f t="shared" si="8"/>
        <v>0</v>
      </c>
      <c r="AO46">
        <f t="shared" si="8"/>
        <v>0</v>
      </c>
    </row>
    <row r="47" spans="1:41">
      <c r="A47" s="64">
        <v>43529</v>
      </c>
      <c r="B47" s="1" t="s">
        <v>22</v>
      </c>
      <c r="C47" s="4"/>
      <c r="D47" s="4"/>
      <c r="E47" s="4"/>
      <c r="F47" s="4"/>
      <c r="G47" s="4"/>
      <c r="H47" s="4"/>
      <c r="I47" s="4">
        <v>461</v>
      </c>
      <c r="J47" s="4"/>
      <c r="K47" s="4"/>
      <c r="L47" s="4"/>
      <c r="M47" s="4"/>
      <c r="N47" s="4"/>
      <c r="O47" s="4"/>
      <c r="P47" s="4">
        <v>37</v>
      </c>
      <c r="Q47" s="4"/>
      <c r="R47" s="4"/>
      <c r="S47" s="4"/>
      <c r="T47" s="4"/>
      <c r="U47" s="7">
        <f t="shared" si="0"/>
        <v>12450</v>
      </c>
      <c r="V47" s="8"/>
    </row>
    <row r="48" spans="1:41">
      <c r="A48" s="64">
        <v>43529</v>
      </c>
      <c r="B48" s="1" t="s">
        <v>24</v>
      </c>
      <c r="C48" s="4"/>
      <c r="D48" s="4"/>
      <c r="E48" s="4"/>
      <c r="F48" s="4"/>
      <c r="G48" s="4"/>
      <c r="H48" s="4"/>
      <c r="I48" s="4">
        <v>66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7">
        <f t="shared" si="0"/>
        <v>1650</v>
      </c>
      <c r="V48" s="8"/>
    </row>
    <row r="49" spans="1:41">
      <c r="A49" s="64">
        <v>43529</v>
      </c>
      <c r="B49" s="1" t="s">
        <v>32</v>
      </c>
      <c r="C49" s="4"/>
      <c r="D49" s="4">
        <v>200</v>
      </c>
      <c r="E49" s="4"/>
      <c r="F49" s="4"/>
      <c r="G49" s="4"/>
      <c r="H49" s="4"/>
      <c r="I49" s="4">
        <v>6</v>
      </c>
      <c r="J49" s="4"/>
      <c r="K49" s="4"/>
      <c r="L49" s="4"/>
      <c r="M49" s="4">
        <v>2</v>
      </c>
      <c r="N49" s="4">
        <v>415</v>
      </c>
      <c r="O49" s="4"/>
      <c r="P49" s="4"/>
      <c r="Q49" s="4"/>
      <c r="R49" s="4"/>
      <c r="S49" s="4"/>
      <c r="T49" s="4"/>
      <c r="U49" s="7">
        <f t="shared" si="0"/>
        <v>17660</v>
      </c>
      <c r="V49" s="8">
        <f>SUM(U47:U49)</f>
        <v>31760</v>
      </c>
    </row>
    <row r="50" spans="1:41">
      <c r="A50" s="64">
        <v>43529</v>
      </c>
      <c r="B50" s="1" t="s">
        <v>33</v>
      </c>
      <c r="C50" s="4">
        <v>500</v>
      </c>
      <c r="D50" s="4">
        <v>92</v>
      </c>
      <c r="E50" s="4"/>
      <c r="F50" s="4">
        <v>95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7">
        <f t="shared" si="0"/>
        <v>26100</v>
      </c>
      <c r="V50" s="8"/>
    </row>
    <row r="51" spans="1:41">
      <c r="A51" s="64">
        <v>43529</v>
      </c>
      <c r="B51" s="1" t="s">
        <v>34</v>
      </c>
      <c r="C51" s="4">
        <v>371</v>
      </c>
      <c r="D51" s="4"/>
      <c r="E51" s="4"/>
      <c r="F51" s="4">
        <v>100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7">
        <f t="shared" si="0"/>
        <v>18840</v>
      </c>
      <c r="V51" s="8">
        <f>SUM(U50:U51)</f>
        <v>44940</v>
      </c>
    </row>
    <row r="52" spans="1:41">
      <c r="A52" s="64">
        <v>43529</v>
      </c>
      <c r="B52" s="1" t="s">
        <v>35</v>
      </c>
      <c r="C52" s="4"/>
      <c r="D52" s="4"/>
      <c r="E52" s="4"/>
      <c r="F52" s="4"/>
      <c r="G52" s="4">
        <v>160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7">
        <f t="shared" si="0"/>
        <v>8000</v>
      </c>
      <c r="V52" s="8"/>
    </row>
    <row r="53" spans="1:41">
      <c r="A53" s="64">
        <v>43529</v>
      </c>
      <c r="B53" s="1" t="s">
        <v>36</v>
      </c>
      <c r="C53" s="4">
        <v>238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7">
        <f t="shared" si="0"/>
        <v>9520</v>
      </c>
      <c r="V53" s="8"/>
    </row>
    <row r="54" spans="1:41">
      <c r="A54" s="64">
        <v>43529</v>
      </c>
      <c r="B54" s="1" t="s">
        <v>37</v>
      </c>
      <c r="C54" s="4">
        <v>225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7">
        <f t="shared" si="0"/>
        <v>9000</v>
      </c>
      <c r="V54" s="8"/>
    </row>
    <row r="55" spans="1:41">
      <c r="A55" s="64">
        <v>43529</v>
      </c>
      <c r="B55" s="1" t="s">
        <v>38</v>
      </c>
      <c r="C55" s="4"/>
      <c r="D55" s="4"/>
      <c r="E55" s="4"/>
      <c r="F55" s="4"/>
      <c r="G55" s="4">
        <v>140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7">
        <f t="shared" si="0"/>
        <v>7000</v>
      </c>
      <c r="V55" s="8"/>
    </row>
    <row r="56" spans="1:41">
      <c r="A56" s="64">
        <v>43529</v>
      </c>
      <c r="B56" s="1" t="s">
        <v>39</v>
      </c>
      <c r="C56" s="4"/>
      <c r="D56" s="4"/>
      <c r="E56" s="4"/>
      <c r="F56" s="4">
        <v>250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7">
        <f t="shared" si="0"/>
        <v>10000</v>
      </c>
      <c r="V56" s="8">
        <f>SUM(U52:U56)</f>
        <v>43520</v>
      </c>
    </row>
    <row r="57" spans="1:41">
      <c r="A57" s="78" t="s">
        <v>1</v>
      </c>
      <c r="B57" s="79"/>
      <c r="C57" s="6">
        <f t="shared" ref="C57:T57" si="9">SUM(C47:C56)</f>
        <v>1334</v>
      </c>
      <c r="D57" s="6">
        <f t="shared" si="9"/>
        <v>292</v>
      </c>
      <c r="E57" s="6">
        <f t="shared" si="9"/>
        <v>0</v>
      </c>
      <c r="F57" s="6">
        <f t="shared" si="9"/>
        <v>445</v>
      </c>
      <c r="G57" s="6">
        <f t="shared" si="9"/>
        <v>300</v>
      </c>
      <c r="H57" s="6">
        <f t="shared" si="9"/>
        <v>0</v>
      </c>
      <c r="I57" s="6">
        <f t="shared" si="9"/>
        <v>533</v>
      </c>
      <c r="J57" s="6">
        <f t="shared" si="9"/>
        <v>0</v>
      </c>
      <c r="K57" s="6">
        <f t="shared" si="9"/>
        <v>0</v>
      </c>
      <c r="L57" s="6">
        <f t="shared" si="9"/>
        <v>0</v>
      </c>
      <c r="M57" s="6">
        <f t="shared" si="9"/>
        <v>2</v>
      </c>
      <c r="N57" s="6">
        <f t="shared" si="9"/>
        <v>415</v>
      </c>
      <c r="O57" s="6">
        <f t="shared" si="9"/>
        <v>0</v>
      </c>
      <c r="P57" s="6">
        <f t="shared" si="9"/>
        <v>37</v>
      </c>
      <c r="Q57" s="6">
        <f t="shared" si="9"/>
        <v>0</v>
      </c>
      <c r="R57" s="6">
        <f t="shared" si="9"/>
        <v>0</v>
      </c>
      <c r="S57" s="6">
        <f t="shared" si="9"/>
        <v>0</v>
      </c>
      <c r="T57" s="6">
        <f t="shared" si="9"/>
        <v>0</v>
      </c>
      <c r="U57" s="46">
        <f t="shared" si="0"/>
        <v>120220</v>
      </c>
      <c r="V57" s="8"/>
      <c r="X57">
        <f t="shared" ref="X57:AO57" si="10">C57</f>
        <v>1334</v>
      </c>
      <c r="Y57">
        <f t="shared" si="10"/>
        <v>292</v>
      </c>
      <c r="Z57">
        <f t="shared" si="10"/>
        <v>0</v>
      </c>
      <c r="AA57">
        <f t="shared" si="10"/>
        <v>445</v>
      </c>
      <c r="AB57">
        <f t="shared" si="10"/>
        <v>300</v>
      </c>
      <c r="AC57">
        <f t="shared" si="10"/>
        <v>0</v>
      </c>
      <c r="AD57">
        <f t="shared" si="10"/>
        <v>533</v>
      </c>
      <c r="AE57">
        <f t="shared" si="10"/>
        <v>0</v>
      </c>
      <c r="AF57">
        <f t="shared" si="10"/>
        <v>0</v>
      </c>
      <c r="AG57">
        <f t="shared" si="10"/>
        <v>0</v>
      </c>
      <c r="AH57">
        <f t="shared" si="10"/>
        <v>2</v>
      </c>
      <c r="AI57">
        <f t="shared" si="10"/>
        <v>415</v>
      </c>
      <c r="AJ57">
        <f t="shared" si="10"/>
        <v>0</v>
      </c>
      <c r="AK57">
        <f t="shared" si="10"/>
        <v>37</v>
      </c>
      <c r="AL57">
        <f t="shared" si="10"/>
        <v>0</v>
      </c>
      <c r="AM57">
        <f t="shared" si="10"/>
        <v>0</v>
      </c>
      <c r="AN57">
        <f t="shared" si="10"/>
        <v>0</v>
      </c>
      <c r="AO57">
        <f t="shared" si="10"/>
        <v>0</v>
      </c>
    </row>
    <row r="58" spans="1:41">
      <c r="A58" s="64">
        <v>43530</v>
      </c>
      <c r="B58" s="1" t="s">
        <v>22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>
        <v>10</v>
      </c>
      <c r="S58" s="4"/>
      <c r="T58" s="4"/>
      <c r="U58" s="7">
        <f t="shared" si="0"/>
        <v>10000</v>
      </c>
      <c r="V58" s="8"/>
    </row>
    <row r="59" spans="1:41">
      <c r="A59" s="64">
        <v>43530</v>
      </c>
      <c r="B59" s="1" t="s">
        <v>24</v>
      </c>
      <c r="C59" s="4"/>
      <c r="D59" s="4"/>
      <c r="E59" s="4"/>
      <c r="F59" s="4"/>
      <c r="G59" s="4"/>
      <c r="H59" s="4"/>
      <c r="I59" s="4">
        <v>200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7">
        <f t="shared" si="0"/>
        <v>5000</v>
      </c>
      <c r="V59" s="8"/>
    </row>
    <row r="60" spans="1:41">
      <c r="A60" s="64">
        <v>43530</v>
      </c>
      <c r="B60" s="1" t="s">
        <v>32</v>
      </c>
      <c r="C60" s="4"/>
      <c r="D60" s="4"/>
      <c r="E60" s="4"/>
      <c r="F60" s="4"/>
      <c r="G60" s="4"/>
      <c r="H60" s="4"/>
      <c r="I60" s="4">
        <v>22</v>
      </c>
      <c r="J60" s="4"/>
      <c r="K60" s="4">
        <v>120</v>
      </c>
      <c r="L60" s="4"/>
      <c r="M60" s="4"/>
      <c r="N60" s="4">
        <v>185</v>
      </c>
      <c r="O60" s="4"/>
      <c r="P60" s="4"/>
      <c r="Q60" s="4"/>
      <c r="R60" s="4">
        <v>5</v>
      </c>
      <c r="S60" s="4"/>
      <c r="T60" s="4"/>
      <c r="U60" s="7">
        <f t="shared" si="0"/>
        <v>15900</v>
      </c>
      <c r="V60" s="8">
        <f>SUM(U58:U60)</f>
        <v>30900</v>
      </c>
    </row>
    <row r="61" spans="1:41">
      <c r="A61" s="64">
        <v>43530</v>
      </c>
      <c r="B61" s="1" t="s">
        <v>33</v>
      </c>
      <c r="C61" s="4">
        <v>500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7">
        <f t="shared" si="0"/>
        <v>20000</v>
      </c>
      <c r="V61" s="8"/>
    </row>
    <row r="62" spans="1:41">
      <c r="A62" s="64">
        <v>43530</v>
      </c>
      <c r="B62" s="1" t="s">
        <v>34</v>
      </c>
      <c r="C62" s="4">
        <v>200</v>
      </c>
      <c r="D62" s="4"/>
      <c r="E62" s="4"/>
      <c r="F62" s="4">
        <v>200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7">
        <f t="shared" si="0"/>
        <v>16000</v>
      </c>
      <c r="V62" s="8">
        <f>SUM(U61:U62)</f>
        <v>36000</v>
      </c>
    </row>
    <row r="63" spans="1:41">
      <c r="A63" s="64">
        <v>43530</v>
      </c>
      <c r="B63" s="1" t="s">
        <v>35</v>
      </c>
      <c r="C63" s="4">
        <v>113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7">
        <f t="shared" si="0"/>
        <v>4520</v>
      </c>
      <c r="V63" s="8"/>
    </row>
    <row r="64" spans="1:41">
      <c r="A64" s="64">
        <v>43530</v>
      </c>
      <c r="B64" s="1" t="s">
        <v>36</v>
      </c>
      <c r="C64" s="4">
        <v>300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7">
        <f t="shared" si="0"/>
        <v>12000</v>
      </c>
      <c r="V64" s="8"/>
    </row>
    <row r="65" spans="1:41">
      <c r="A65" s="64">
        <v>43530</v>
      </c>
      <c r="B65" s="1" t="s">
        <v>37</v>
      </c>
      <c r="C65" s="4">
        <v>250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7">
        <f t="shared" si="0"/>
        <v>10000</v>
      </c>
      <c r="V65" s="8"/>
    </row>
    <row r="66" spans="1:41">
      <c r="A66" s="64">
        <v>43530</v>
      </c>
      <c r="B66" s="1" t="s">
        <v>38</v>
      </c>
      <c r="C66" s="4"/>
      <c r="D66" s="4"/>
      <c r="E66" s="4"/>
      <c r="F66" s="4"/>
      <c r="G66" s="4">
        <v>150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7">
        <f t="shared" si="0"/>
        <v>7500</v>
      </c>
      <c r="V66" s="8"/>
    </row>
    <row r="67" spans="1:41">
      <c r="A67" s="64">
        <v>43530</v>
      </c>
      <c r="B67" s="1" t="s">
        <v>39</v>
      </c>
      <c r="C67" s="4">
        <v>240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7">
        <f t="shared" ref="U67:U77" si="11">(C67*40)+(D67*25)+(E67*20)+(F67*40)+(G67*50)+(H67*50)+(I67*25)+(J67*30)+(K67*40)+(L67*30)+(M67*30)+(N67*30)+(O67*30)+(P67*25+(Q67*1000)+(R67*1000)+(S67*950)+(T67*40))</f>
        <v>9600</v>
      </c>
      <c r="V67" s="8">
        <f>SUM(U63:U67)</f>
        <v>43620</v>
      </c>
    </row>
    <row r="68" spans="1:41">
      <c r="A68" s="78" t="s">
        <v>1</v>
      </c>
      <c r="B68" s="79"/>
      <c r="C68" s="6">
        <f t="shared" ref="C68:T68" si="12">SUM(C58:C67)</f>
        <v>1603</v>
      </c>
      <c r="D68" s="6">
        <f t="shared" si="12"/>
        <v>0</v>
      </c>
      <c r="E68" s="6">
        <f t="shared" si="12"/>
        <v>0</v>
      </c>
      <c r="F68" s="6">
        <f t="shared" si="12"/>
        <v>200</v>
      </c>
      <c r="G68" s="6">
        <f t="shared" si="12"/>
        <v>150</v>
      </c>
      <c r="H68" s="6">
        <f t="shared" si="12"/>
        <v>0</v>
      </c>
      <c r="I68" s="6">
        <f t="shared" si="12"/>
        <v>222</v>
      </c>
      <c r="J68" s="6">
        <f t="shared" si="12"/>
        <v>0</v>
      </c>
      <c r="K68" s="6">
        <f t="shared" si="12"/>
        <v>120</v>
      </c>
      <c r="L68" s="6">
        <f t="shared" si="12"/>
        <v>0</v>
      </c>
      <c r="M68" s="6">
        <f t="shared" si="12"/>
        <v>0</v>
      </c>
      <c r="N68" s="6">
        <f t="shared" si="12"/>
        <v>185</v>
      </c>
      <c r="O68" s="6">
        <f t="shared" si="12"/>
        <v>0</v>
      </c>
      <c r="P68" s="6">
        <f t="shared" si="12"/>
        <v>0</v>
      </c>
      <c r="Q68" s="6">
        <f t="shared" si="12"/>
        <v>0</v>
      </c>
      <c r="R68" s="6">
        <f t="shared" si="12"/>
        <v>15</v>
      </c>
      <c r="S68" s="6">
        <f t="shared" si="12"/>
        <v>0</v>
      </c>
      <c r="T68" s="6">
        <f t="shared" si="12"/>
        <v>0</v>
      </c>
      <c r="U68" s="46">
        <f t="shared" si="11"/>
        <v>110520</v>
      </c>
      <c r="V68" s="8"/>
      <c r="X68">
        <f t="shared" ref="X68:AO68" si="13">C68</f>
        <v>1603</v>
      </c>
      <c r="Y68">
        <f t="shared" si="13"/>
        <v>0</v>
      </c>
      <c r="Z68">
        <f t="shared" si="13"/>
        <v>0</v>
      </c>
      <c r="AA68">
        <f t="shared" si="13"/>
        <v>200</v>
      </c>
      <c r="AB68">
        <f t="shared" si="13"/>
        <v>150</v>
      </c>
      <c r="AC68">
        <f t="shared" si="13"/>
        <v>0</v>
      </c>
      <c r="AD68">
        <f t="shared" si="13"/>
        <v>222</v>
      </c>
      <c r="AE68">
        <f t="shared" si="13"/>
        <v>0</v>
      </c>
      <c r="AF68">
        <f t="shared" si="13"/>
        <v>120</v>
      </c>
      <c r="AG68">
        <f t="shared" si="13"/>
        <v>0</v>
      </c>
      <c r="AH68">
        <f t="shared" si="13"/>
        <v>0</v>
      </c>
      <c r="AI68">
        <f t="shared" si="13"/>
        <v>185</v>
      </c>
      <c r="AJ68">
        <f t="shared" si="13"/>
        <v>0</v>
      </c>
      <c r="AK68">
        <f t="shared" si="13"/>
        <v>0</v>
      </c>
      <c r="AL68">
        <f t="shared" si="13"/>
        <v>0</v>
      </c>
      <c r="AM68">
        <f t="shared" si="13"/>
        <v>15</v>
      </c>
      <c r="AN68">
        <f t="shared" si="13"/>
        <v>0</v>
      </c>
      <c r="AO68">
        <f t="shared" si="13"/>
        <v>0</v>
      </c>
    </row>
    <row r="69" spans="1:41">
      <c r="A69" s="64">
        <v>43531</v>
      </c>
      <c r="B69" s="1" t="s">
        <v>22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7">
        <f t="shared" si="11"/>
        <v>0</v>
      </c>
      <c r="V69" s="8"/>
    </row>
    <row r="70" spans="1:41">
      <c r="A70" s="64">
        <v>43531</v>
      </c>
      <c r="B70" s="1" t="s">
        <v>24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7">
        <f t="shared" si="11"/>
        <v>0</v>
      </c>
      <c r="V70" s="8"/>
    </row>
    <row r="71" spans="1:41">
      <c r="A71" s="64">
        <v>43531</v>
      </c>
      <c r="B71" s="1" t="s">
        <v>32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7">
        <f t="shared" si="11"/>
        <v>0</v>
      </c>
      <c r="V71" s="8">
        <f>SUM(U69:U71)</f>
        <v>0</v>
      </c>
    </row>
    <row r="72" spans="1:41">
      <c r="A72" s="64">
        <v>43531</v>
      </c>
      <c r="B72" s="1" t="s">
        <v>33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7">
        <f t="shared" si="11"/>
        <v>0</v>
      </c>
      <c r="V72" s="8"/>
    </row>
    <row r="73" spans="1:41">
      <c r="A73" s="64">
        <v>43531</v>
      </c>
      <c r="B73" s="1" t="s">
        <v>34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7">
        <f t="shared" si="11"/>
        <v>0</v>
      </c>
      <c r="V73" s="8">
        <f>SUM(U72:U73)</f>
        <v>0</v>
      </c>
    </row>
    <row r="74" spans="1:41">
      <c r="A74" s="64">
        <v>43531</v>
      </c>
      <c r="B74" s="1" t="s">
        <v>35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7">
        <f t="shared" si="11"/>
        <v>0</v>
      </c>
      <c r="V74" s="8"/>
    </row>
    <row r="75" spans="1:41">
      <c r="A75" s="64">
        <v>43531</v>
      </c>
      <c r="B75" s="1" t="s">
        <v>36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7">
        <f t="shared" si="11"/>
        <v>0</v>
      </c>
      <c r="V75" s="8"/>
    </row>
    <row r="76" spans="1:41">
      <c r="A76" s="64">
        <v>43531</v>
      </c>
      <c r="B76" s="1" t="s">
        <v>37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7">
        <f t="shared" si="11"/>
        <v>0</v>
      </c>
      <c r="V76" s="8"/>
    </row>
    <row r="77" spans="1:41">
      <c r="A77" s="64">
        <v>43531</v>
      </c>
      <c r="B77" s="1" t="s">
        <v>38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7">
        <f t="shared" si="11"/>
        <v>0</v>
      </c>
      <c r="V77" s="8"/>
    </row>
    <row r="78" spans="1:41">
      <c r="A78" s="64">
        <v>43531</v>
      </c>
      <c r="B78" s="1" t="s">
        <v>39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7">
        <f t="shared" ref="U78:U141" si="14">(C78*40)+(D78*25)+(E78*20)+(F78*40)+(G78*50)+(H78*50)+(I78*25)+(J78*30)+(K78*40)+(L78*30)+(M78*30)+(N78*30)+(O78*30)+(P78*25+(Q78*1000)+(R78*1000)+(S78*950)+(T78*40))</f>
        <v>0</v>
      </c>
      <c r="V78" s="8">
        <f>SUM(U74:U78)</f>
        <v>0</v>
      </c>
    </row>
    <row r="79" spans="1:41">
      <c r="A79" s="78" t="s">
        <v>1</v>
      </c>
      <c r="B79" s="79"/>
      <c r="C79" s="6">
        <f t="shared" ref="C79:T79" si="15">SUM(C69:C78)</f>
        <v>0</v>
      </c>
      <c r="D79" s="6">
        <f t="shared" si="15"/>
        <v>0</v>
      </c>
      <c r="E79" s="6">
        <f t="shared" si="15"/>
        <v>0</v>
      </c>
      <c r="F79" s="6">
        <f t="shared" si="15"/>
        <v>0</v>
      </c>
      <c r="G79" s="6">
        <f t="shared" si="15"/>
        <v>0</v>
      </c>
      <c r="H79" s="6">
        <f t="shared" si="15"/>
        <v>0</v>
      </c>
      <c r="I79" s="6">
        <f t="shared" si="15"/>
        <v>0</v>
      </c>
      <c r="J79" s="6">
        <f t="shared" si="15"/>
        <v>0</v>
      </c>
      <c r="K79" s="6">
        <f t="shared" si="15"/>
        <v>0</v>
      </c>
      <c r="L79" s="6">
        <f t="shared" si="15"/>
        <v>0</v>
      </c>
      <c r="M79" s="6">
        <f t="shared" si="15"/>
        <v>0</v>
      </c>
      <c r="N79" s="6">
        <f t="shared" si="15"/>
        <v>0</v>
      </c>
      <c r="O79" s="6">
        <f t="shared" si="15"/>
        <v>0</v>
      </c>
      <c r="P79" s="6">
        <f t="shared" si="15"/>
        <v>0</v>
      </c>
      <c r="Q79" s="6">
        <f t="shared" si="15"/>
        <v>0</v>
      </c>
      <c r="R79" s="6">
        <f t="shared" si="15"/>
        <v>0</v>
      </c>
      <c r="S79" s="6">
        <f t="shared" si="15"/>
        <v>0</v>
      </c>
      <c r="T79" s="6">
        <f t="shared" si="15"/>
        <v>0</v>
      </c>
      <c r="U79" s="46">
        <f t="shared" si="14"/>
        <v>0</v>
      </c>
      <c r="V79" s="8"/>
      <c r="X79">
        <f t="shared" ref="X79:AO79" si="16">C79</f>
        <v>0</v>
      </c>
      <c r="Y79">
        <f t="shared" si="16"/>
        <v>0</v>
      </c>
      <c r="Z79">
        <f t="shared" si="16"/>
        <v>0</v>
      </c>
      <c r="AA79">
        <f t="shared" si="16"/>
        <v>0</v>
      </c>
      <c r="AB79">
        <f t="shared" si="16"/>
        <v>0</v>
      </c>
      <c r="AC79">
        <f t="shared" si="16"/>
        <v>0</v>
      </c>
      <c r="AD79">
        <f t="shared" si="16"/>
        <v>0</v>
      </c>
      <c r="AE79">
        <f t="shared" si="16"/>
        <v>0</v>
      </c>
      <c r="AF79">
        <f t="shared" si="16"/>
        <v>0</v>
      </c>
      <c r="AG79">
        <f t="shared" si="16"/>
        <v>0</v>
      </c>
      <c r="AH79">
        <f t="shared" si="16"/>
        <v>0</v>
      </c>
      <c r="AI79">
        <f t="shared" si="16"/>
        <v>0</v>
      </c>
      <c r="AJ79">
        <f t="shared" si="16"/>
        <v>0</v>
      </c>
      <c r="AK79">
        <f t="shared" si="16"/>
        <v>0</v>
      </c>
      <c r="AL79">
        <f t="shared" si="16"/>
        <v>0</v>
      </c>
      <c r="AM79">
        <f t="shared" si="16"/>
        <v>0</v>
      </c>
      <c r="AN79">
        <f t="shared" si="16"/>
        <v>0</v>
      </c>
      <c r="AO79">
        <f t="shared" si="16"/>
        <v>0</v>
      </c>
    </row>
    <row r="80" spans="1:41">
      <c r="A80" s="64">
        <v>43532</v>
      </c>
      <c r="B80" s="1" t="s">
        <v>22</v>
      </c>
      <c r="C80" s="4"/>
      <c r="D80" s="4"/>
      <c r="E80" s="4"/>
      <c r="F80" s="4"/>
      <c r="G80" s="4"/>
      <c r="H80" s="4"/>
      <c r="I80" s="4"/>
      <c r="J80" s="4"/>
      <c r="K80" s="4">
        <v>61</v>
      </c>
      <c r="L80" s="4"/>
      <c r="M80" s="4"/>
      <c r="N80" s="4"/>
      <c r="O80" s="4"/>
      <c r="P80" s="4"/>
      <c r="Q80" s="4">
        <v>3</v>
      </c>
      <c r="R80" s="4"/>
      <c r="S80" s="4"/>
      <c r="T80" s="4"/>
      <c r="U80" s="7">
        <f t="shared" si="14"/>
        <v>5440</v>
      </c>
      <c r="V80" s="8"/>
    </row>
    <row r="81" spans="1:41">
      <c r="A81" s="64">
        <v>43532</v>
      </c>
      <c r="B81" s="1" t="s">
        <v>24</v>
      </c>
      <c r="C81" s="4"/>
      <c r="D81" s="4"/>
      <c r="E81" s="4"/>
      <c r="F81" s="4"/>
      <c r="G81" s="4"/>
      <c r="H81" s="4"/>
      <c r="I81" s="4">
        <v>5</v>
      </c>
      <c r="J81" s="4"/>
      <c r="K81" s="4"/>
      <c r="L81" s="4"/>
      <c r="M81" s="4"/>
      <c r="N81" s="4"/>
      <c r="O81" s="4"/>
      <c r="P81" s="4">
        <v>212</v>
      </c>
      <c r="Q81" s="4"/>
      <c r="R81" s="4"/>
      <c r="S81" s="4"/>
      <c r="T81" s="4"/>
      <c r="U81" s="7">
        <f t="shared" si="14"/>
        <v>5425</v>
      </c>
      <c r="V81" s="8"/>
    </row>
    <row r="82" spans="1:41">
      <c r="A82" s="64">
        <v>43532</v>
      </c>
      <c r="B82" s="1" t="s">
        <v>32</v>
      </c>
      <c r="C82" s="4"/>
      <c r="D82" s="4"/>
      <c r="E82" s="4"/>
      <c r="F82" s="4"/>
      <c r="G82" s="4"/>
      <c r="H82" s="4"/>
      <c r="I82" s="4">
        <v>29</v>
      </c>
      <c r="J82" s="4"/>
      <c r="K82" s="4">
        <v>122</v>
      </c>
      <c r="L82" s="4"/>
      <c r="M82" s="4"/>
      <c r="N82" s="4"/>
      <c r="O82" s="4"/>
      <c r="P82" s="4"/>
      <c r="Q82" s="4">
        <v>6</v>
      </c>
      <c r="R82" s="4"/>
      <c r="S82" s="4"/>
      <c r="T82" s="4"/>
      <c r="U82" s="7">
        <f t="shared" si="14"/>
        <v>11605</v>
      </c>
      <c r="V82" s="8">
        <f>SUM(U80:U82)</f>
        <v>22470</v>
      </c>
    </row>
    <row r="83" spans="1:41">
      <c r="A83" s="64">
        <v>43532</v>
      </c>
      <c r="B83" s="1" t="s">
        <v>33</v>
      </c>
      <c r="C83" s="4">
        <v>450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7">
        <f t="shared" si="14"/>
        <v>18000</v>
      </c>
      <c r="V83" s="8"/>
    </row>
    <row r="84" spans="1:41">
      <c r="A84" s="64">
        <v>43532</v>
      </c>
      <c r="B84" s="1" t="s">
        <v>34</v>
      </c>
      <c r="C84" s="4">
        <v>450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7">
        <f t="shared" si="14"/>
        <v>18000</v>
      </c>
      <c r="V84" s="8">
        <f>SUM(U83:U84)</f>
        <v>36000</v>
      </c>
    </row>
    <row r="85" spans="1:41">
      <c r="A85" s="64">
        <v>43532</v>
      </c>
      <c r="B85" s="1" t="s">
        <v>35</v>
      </c>
      <c r="C85" s="4">
        <v>188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7">
        <f t="shared" si="14"/>
        <v>7520</v>
      </c>
      <c r="V85" s="8"/>
    </row>
    <row r="86" spans="1:41">
      <c r="A86" s="64">
        <v>43532</v>
      </c>
      <c r="B86" s="1" t="s">
        <v>36</v>
      </c>
      <c r="C86" s="4">
        <v>215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7">
        <f t="shared" si="14"/>
        <v>8600</v>
      </c>
      <c r="V86" s="8"/>
    </row>
    <row r="87" spans="1:41">
      <c r="A87" s="64">
        <v>43532</v>
      </c>
      <c r="B87" s="1" t="s">
        <v>37</v>
      </c>
      <c r="C87" s="4">
        <v>240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7">
        <f t="shared" si="14"/>
        <v>9600</v>
      </c>
      <c r="V87" s="8"/>
    </row>
    <row r="88" spans="1:41">
      <c r="A88" s="64">
        <v>43532</v>
      </c>
      <c r="B88" s="1" t="s">
        <v>38</v>
      </c>
      <c r="C88" s="4"/>
      <c r="D88" s="4"/>
      <c r="E88" s="4"/>
      <c r="F88" s="4"/>
      <c r="G88" s="4">
        <v>120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7">
        <f t="shared" si="14"/>
        <v>6000</v>
      </c>
      <c r="V88" s="8"/>
    </row>
    <row r="89" spans="1:41">
      <c r="A89" s="64">
        <v>43532</v>
      </c>
      <c r="B89" s="1" t="s">
        <v>39</v>
      </c>
      <c r="C89" s="4">
        <v>200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7">
        <f t="shared" si="14"/>
        <v>8000</v>
      </c>
      <c r="V89" s="8">
        <f>SUM(U85:U89)</f>
        <v>39720</v>
      </c>
    </row>
    <row r="90" spans="1:41">
      <c r="A90" s="78" t="s">
        <v>1</v>
      </c>
      <c r="B90" s="79"/>
      <c r="C90" s="6">
        <f t="shared" ref="C90:T90" si="17">SUM(C80:C89)</f>
        <v>1743</v>
      </c>
      <c r="D90" s="6">
        <f t="shared" si="17"/>
        <v>0</v>
      </c>
      <c r="E90" s="6">
        <f t="shared" si="17"/>
        <v>0</v>
      </c>
      <c r="F90" s="6">
        <f t="shared" si="17"/>
        <v>0</v>
      </c>
      <c r="G90" s="6">
        <f t="shared" si="17"/>
        <v>120</v>
      </c>
      <c r="H90" s="6">
        <f t="shared" si="17"/>
        <v>0</v>
      </c>
      <c r="I90" s="6">
        <f t="shared" si="17"/>
        <v>34</v>
      </c>
      <c r="J90" s="6">
        <f t="shared" si="17"/>
        <v>0</v>
      </c>
      <c r="K90" s="6">
        <f t="shared" si="17"/>
        <v>183</v>
      </c>
      <c r="L90" s="6">
        <f t="shared" si="17"/>
        <v>0</v>
      </c>
      <c r="M90" s="6">
        <f t="shared" si="17"/>
        <v>0</v>
      </c>
      <c r="N90" s="6">
        <f t="shared" si="17"/>
        <v>0</v>
      </c>
      <c r="O90" s="6">
        <f t="shared" si="17"/>
        <v>0</v>
      </c>
      <c r="P90" s="6">
        <f t="shared" si="17"/>
        <v>212</v>
      </c>
      <c r="Q90" s="6">
        <f t="shared" si="17"/>
        <v>9</v>
      </c>
      <c r="R90" s="6">
        <f t="shared" si="17"/>
        <v>0</v>
      </c>
      <c r="S90" s="6">
        <f t="shared" si="17"/>
        <v>0</v>
      </c>
      <c r="T90" s="6">
        <f t="shared" si="17"/>
        <v>0</v>
      </c>
      <c r="U90" s="46">
        <f t="shared" si="14"/>
        <v>98190</v>
      </c>
      <c r="V90" s="8"/>
      <c r="X90">
        <f t="shared" ref="X90:AO90" si="18">C90</f>
        <v>1743</v>
      </c>
      <c r="Y90">
        <f t="shared" si="18"/>
        <v>0</v>
      </c>
      <c r="Z90">
        <f t="shared" si="18"/>
        <v>0</v>
      </c>
      <c r="AA90">
        <f t="shared" si="18"/>
        <v>0</v>
      </c>
      <c r="AB90">
        <f t="shared" si="18"/>
        <v>120</v>
      </c>
      <c r="AC90">
        <f t="shared" si="18"/>
        <v>0</v>
      </c>
      <c r="AD90">
        <f t="shared" si="18"/>
        <v>34</v>
      </c>
      <c r="AE90">
        <f t="shared" si="18"/>
        <v>0</v>
      </c>
      <c r="AF90">
        <f t="shared" si="18"/>
        <v>183</v>
      </c>
      <c r="AG90">
        <f t="shared" si="18"/>
        <v>0</v>
      </c>
      <c r="AH90">
        <f t="shared" si="18"/>
        <v>0</v>
      </c>
      <c r="AI90">
        <f t="shared" si="18"/>
        <v>0</v>
      </c>
      <c r="AJ90">
        <f t="shared" si="18"/>
        <v>0</v>
      </c>
      <c r="AK90">
        <f t="shared" si="18"/>
        <v>212</v>
      </c>
      <c r="AL90">
        <f t="shared" si="18"/>
        <v>9</v>
      </c>
      <c r="AM90">
        <f t="shared" si="18"/>
        <v>0</v>
      </c>
      <c r="AN90">
        <f t="shared" si="18"/>
        <v>0</v>
      </c>
      <c r="AO90">
        <f t="shared" si="18"/>
        <v>0</v>
      </c>
    </row>
    <row r="91" spans="1:41">
      <c r="A91" s="64">
        <v>43533</v>
      </c>
      <c r="B91" s="1" t="s">
        <v>22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>
        <v>32</v>
      </c>
      <c r="P91" s="4"/>
      <c r="Q91" s="4">
        <v>5</v>
      </c>
      <c r="R91" s="4">
        <v>3</v>
      </c>
      <c r="S91" s="4"/>
      <c r="T91" s="4"/>
      <c r="U91" s="7">
        <f t="shared" si="14"/>
        <v>8960</v>
      </c>
      <c r="V91" s="8"/>
    </row>
    <row r="92" spans="1:41">
      <c r="A92" s="64">
        <v>43533</v>
      </c>
      <c r="B92" s="1" t="s">
        <v>24</v>
      </c>
      <c r="C92" s="4"/>
      <c r="D92" s="4"/>
      <c r="E92" s="4"/>
      <c r="F92" s="4"/>
      <c r="G92" s="4"/>
      <c r="H92" s="4"/>
      <c r="I92" s="4">
        <v>50</v>
      </c>
      <c r="J92" s="4"/>
      <c r="K92" s="4"/>
      <c r="L92" s="4"/>
      <c r="M92" s="4"/>
      <c r="N92" s="4"/>
      <c r="O92" s="4"/>
      <c r="P92" s="4">
        <v>100</v>
      </c>
      <c r="Q92" s="4"/>
      <c r="R92" s="4"/>
      <c r="S92" s="4"/>
      <c r="T92" s="4"/>
      <c r="U92" s="7">
        <f t="shared" si="14"/>
        <v>3750</v>
      </c>
      <c r="V92" s="8"/>
    </row>
    <row r="93" spans="1:41">
      <c r="A93" s="64">
        <v>43533</v>
      </c>
      <c r="B93" s="1" t="s">
        <v>32</v>
      </c>
      <c r="C93" s="4"/>
      <c r="D93" s="4"/>
      <c r="E93" s="4"/>
      <c r="F93" s="4"/>
      <c r="G93" s="4"/>
      <c r="H93" s="4"/>
      <c r="I93" s="4">
        <v>10</v>
      </c>
      <c r="J93" s="4"/>
      <c r="K93" s="4">
        <v>127</v>
      </c>
      <c r="L93" s="4"/>
      <c r="M93" s="4">
        <v>50</v>
      </c>
      <c r="N93" s="4"/>
      <c r="O93" s="4"/>
      <c r="P93" s="4"/>
      <c r="Q93" s="4">
        <v>2</v>
      </c>
      <c r="R93" s="4"/>
      <c r="S93" s="4"/>
      <c r="T93" s="4"/>
      <c r="U93" s="7">
        <f t="shared" si="14"/>
        <v>8830</v>
      </c>
      <c r="V93" s="8">
        <f>SUM(U91:U93)</f>
        <v>21540</v>
      </c>
    </row>
    <row r="94" spans="1:41">
      <c r="A94" s="64">
        <v>43533</v>
      </c>
      <c r="B94" s="1" t="s">
        <v>33</v>
      </c>
      <c r="C94" s="4">
        <v>367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7">
        <f t="shared" si="14"/>
        <v>14680</v>
      </c>
      <c r="V94" s="8"/>
    </row>
    <row r="95" spans="1:41">
      <c r="A95" s="64">
        <v>43533</v>
      </c>
      <c r="B95" s="1" t="s">
        <v>34</v>
      </c>
      <c r="C95" s="4">
        <v>350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7">
        <f t="shared" si="14"/>
        <v>14000</v>
      </c>
      <c r="V95" s="8">
        <f>SUM(U94:U95)</f>
        <v>28680</v>
      </c>
    </row>
    <row r="96" spans="1:41">
      <c r="A96" s="64">
        <v>43533</v>
      </c>
      <c r="B96" s="1" t="s">
        <v>35</v>
      </c>
      <c r="C96" s="4">
        <v>130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7">
        <f t="shared" si="14"/>
        <v>5200</v>
      </c>
      <c r="V96" s="8"/>
    </row>
    <row r="97" spans="1:41">
      <c r="A97" s="64">
        <v>43533</v>
      </c>
      <c r="B97" s="1" t="s">
        <v>36</v>
      </c>
      <c r="C97" s="4">
        <v>180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7">
        <f t="shared" si="14"/>
        <v>7200</v>
      </c>
      <c r="V97" s="8"/>
    </row>
    <row r="98" spans="1:41">
      <c r="A98" s="64">
        <v>43533</v>
      </c>
      <c r="B98" s="1" t="s">
        <v>37</v>
      </c>
      <c r="C98" s="4">
        <v>126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7">
        <f t="shared" si="14"/>
        <v>5040</v>
      </c>
      <c r="V98" s="8"/>
    </row>
    <row r="99" spans="1:41">
      <c r="A99" s="64">
        <v>43533</v>
      </c>
      <c r="B99" s="1" t="s">
        <v>38</v>
      </c>
      <c r="C99" s="4">
        <v>120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7">
        <f t="shared" si="14"/>
        <v>4800</v>
      </c>
      <c r="V99" s="8"/>
    </row>
    <row r="100" spans="1:41">
      <c r="A100" s="64">
        <v>43533</v>
      </c>
      <c r="B100" s="1" t="s">
        <v>39</v>
      </c>
      <c r="C100" s="4">
        <v>120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7">
        <f t="shared" si="14"/>
        <v>4800</v>
      </c>
      <c r="V100" s="8">
        <f>SUM(U96:U100)</f>
        <v>27040</v>
      </c>
    </row>
    <row r="101" spans="1:41">
      <c r="A101" s="78" t="s">
        <v>1</v>
      </c>
      <c r="B101" s="79"/>
      <c r="C101" s="6">
        <f t="shared" ref="C101:T101" si="19">SUM(C91:C100)</f>
        <v>1393</v>
      </c>
      <c r="D101" s="6">
        <f t="shared" si="19"/>
        <v>0</v>
      </c>
      <c r="E101" s="6">
        <f t="shared" si="19"/>
        <v>0</v>
      </c>
      <c r="F101" s="6">
        <f t="shared" si="19"/>
        <v>0</v>
      </c>
      <c r="G101" s="6">
        <f t="shared" si="19"/>
        <v>0</v>
      </c>
      <c r="H101" s="6">
        <f t="shared" si="19"/>
        <v>0</v>
      </c>
      <c r="I101" s="6">
        <f t="shared" si="19"/>
        <v>60</v>
      </c>
      <c r="J101" s="6">
        <f t="shared" si="19"/>
        <v>0</v>
      </c>
      <c r="K101" s="6">
        <f t="shared" si="19"/>
        <v>127</v>
      </c>
      <c r="L101" s="6">
        <f t="shared" si="19"/>
        <v>0</v>
      </c>
      <c r="M101" s="6">
        <f t="shared" si="19"/>
        <v>50</v>
      </c>
      <c r="N101" s="6">
        <f t="shared" si="19"/>
        <v>0</v>
      </c>
      <c r="O101" s="6">
        <f t="shared" si="19"/>
        <v>32</v>
      </c>
      <c r="P101" s="6">
        <f t="shared" si="19"/>
        <v>100</v>
      </c>
      <c r="Q101" s="6">
        <f t="shared" si="19"/>
        <v>7</v>
      </c>
      <c r="R101" s="6">
        <f t="shared" si="19"/>
        <v>3</v>
      </c>
      <c r="S101" s="6">
        <f t="shared" si="19"/>
        <v>0</v>
      </c>
      <c r="T101" s="6">
        <f t="shared" si="19"/>
        <v>0</v>
      </c>
      <c r="U101" s="46">
        <f t="shared" si="14"/>
        <v>77260</v>
      </c>
      <c r="V101" s="8">
        <f>SUM(C101:T101)</f>
        <v>1772</v>
      </c>
      <c r="X101">
        <f t="shared" ref="X101:AO101" si="20">C101</f>
        <v>1393</v>
      </c>
      <c r="Y101">
        <f t="shared" si="20"/>
        <v>0</v>
      </c>
      <c r="Z101">
        <f t="shared" si="20"/>
        <v>0</v>
      </c>
      <c r="AA101">
        <f t="shared" si="20"/>
        <v>0</v>
      </c>
      <c r="AB101">
        <f t="shared" si="20"/>
        <v>0</v>
      </c>
      <c r="AC101">
        <f t="shared" si="20"/>
        <v>0</v>
      </c>
      <c r="AD101">
        <f t="shared" si="20"/>
        <v>60</v>
      </c>
      <c r="AE101">
        <f t="shared" si="20"/>
        <v>0</v>
      </c>
      <c r="AF101">
        <f t="shared" si="20"/>
        <v>127</v>
      </c>
      <c r="AG101">
        <f t="shared" si="20"/>
        <v>0</v>
      </c>
      <c r="AH101">
        <f t="shared" si="20"/>
        <v>50</v>
      </c>
      <c r="AI101">
        <f t="shared" si="20"/>
        <v>0</v>
      </c>
      <c r="AJ101">
        <f t="shared" si="20"/>
        <v>32</v>
      </c>
      <c r="AK101">
        <f t="shared" si="20"/>
        <v>100</v>
      </c>
      <c r="AL101">
        <f t="shared" si="20"/>
        <v>7</v>
      </c>
      <c r="AM101">
        <f t="shared" si="20"/>
        <v>3</v>
      </c>
      <c r="AN101">
        <f t="shared" si="20"/>
        <v>0</v>
      </c>
      <c r="AO101">
        <f t="shared" si="20"/>
        <v>0</v>
      </c>
    </row>
    <row r="102" spans="1:41">
      <c r="A102" s="64">
        <v>43534</v>
      </c>
      <c r="B102" s="1" t="s">
        <v>22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7">
        <f t="shared" si="14"/>
        <v>0</v>
      </c>
      <c r="V102" s="8" t="s">
        <v>48</v>
      </c>
    </row>
    <row r="103" spans="1:41">
      <c r="A103" s="64">
        <v>43534</v>
      </c>
      <c r="B103" s="1" t="s">
        <v>24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7">
        <f t="shared" si="14"/>
        <v>0</v>
      </c>
      <c r="V103" s="8"/>
    </row>
    <row r="104" spans="1:41">
      <c r="A104" s="64">
        <v>43534</v>
      </c>
      <c r="B104" s="1" t="s">
        <v>32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7">
        <f t="shared" si="14"/>
        <v>0</v>
      </c>
      <c r="V104" s="8">
        <f>SUM(U102:U104)</f>
        <v>0</v>
      </c>
    </row>
    <row r="105" spans="1:41">
      <c r="A105" s="64">
        <v>43534</v>
      </c>
      <c r="B105" s="1" t="s">
        <v>33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7">
        <f t="shared" si="14"/>
        <v>0</v>
      </c>
      <c r="V105" s="8"/>
    </row>
    <row r="106" spans="1:41">
      <c r="A106" s="64">
        <v>43534</v>
      </c>
      <c r="B106" s="1" t="s">
        <v>34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7">
        <f t="shared" si="14"/>
        <v>0</v>
      </c>
      <c r="V106" s="8">
        <f>SUM(U105:U106)</f>
        <v>0</v>
      </c>
    </row>
    <row r="107" spans="1:41">
      <c r="A107" s="64">
        <v>43534</v>
      </c>
      <c r="B107" s="1" t="s">
        <v>35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7">
        <f t="shared" si="14"/>
        <v>0</v>
      </c>
      <c r="V107" s="8"/>
    </row>
    <row r="108" spans="1:41">
      <c r="A108" s="64">
        <v>43534</v>
      </c>
      <c r="B108" s="1" t="s">
        <v>36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7">
        <f t="shared" si="14"/>
        <v>0</v>
      </c>
      <c r="V108" s="8"/>
    </row>
    <row r="109" spans="1:41">
      <c r="A109" s="64">
        <v>43534</v>
      </c>
      <c r="B109" s="1" t="s">
        <v>37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7">
        <f t="shared" si="14"/>
        <v>0</v>
      </c>
      <c r="V109" s="8"/>
    </row>
    <row r="110" spans="1:41">
      <c r="A110" s="64">
        <v>43534</v>
      </c>
      <c r="B110" s="1" t="s">
        <v>38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7">
        <f t="shared" si="14"/>
        <v>0</v>
      </c>
      <c r="V110" s="8"/>
    </row>
    <row r="111" spans="1:41">
      <c r="A111" s="64">
        <v>43534</v>
      </c>
      <c r="B111" s="1" t="s">
        <v>39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7">
        <f t="shared" si="14"/>
        <v>0</v>
      </c>
      <c r="V111" s="8">
        <f>SUM(U107:U111)</f>
        <v>0</v>
      </c>
    </row>
    <row r="112" spans="1:41">
      <c r="A112" s="78" t="s">
        <v>1</v>
      </c>
      <c r="B112" s="79"/>
      <c r="C112" s="6">
        <f t="shared" ref="C112:T112" si="21">SUM(C102:C111)</f>
        <v>0</v>
      </c>
      <c r="D112" s="6">
        <f t="shared" si="21"/>
        <v>0</v>
      </c>
      <c r="E112" s="6">
        <f t="shared" si="21"/>
        <v>0</v>
      </c>
      <c r="F112" s="6">
        <f t="shared" si="21"/>
        <v>0</v>
      </c>
      <c r="G112" s="6">
        <f t="shared" si="21"/>
        <v>0</v>
      </c>
      <c r="H112" s="6">
        <f t="shared" si="21"/>
        <v>0</v>
      </c>
      <c r="I112" s="6">
        <f t="shared" si="21"/>
        <v>0</v>
      </c>
      <c r="J112" s="6">
        <f t="shared" si="21"/>
        <v>0</v>
      </c>
      <c r="K112" s="6">
        <f t="shared" si="21"/>
        <v>0</v>
      </c>
      <c r="L112" s="6">
        <f t="shared" si="21"/>
        <v>0</v>
      </c>
      <c r="M112" s="6">
        <f t="shared" si="21"/>
        <v>0</v>
      </c>
      <c r="N112" s="6">
        <f t="shared" si="21"/>
        <v>0</v>
      </c>
      <c r="O112" s="6">
        <f t="shared" si="21"/>
        <v>0</v>
      </c>
      <c r="P112" s="6">
        <f t="shared" si="21"/>
        <v>0</v>
      </c>
      <c r="Q112" s="6">
        <f t="shared" si="21"/>
        <v>0</v>
      </c>
      <c r="R112" s="6">
        <f t="shared" si="21"/>
        <v>0</v>
      </c>
      <c r="S112" s="6">
        <f t="shared" si="21"/>
        <v>0</v>
      </c>
      <c r="T112" s="6">
        <f t="shared" si="21"/>
        <v>0</v>
      </c>
      <c r="U112" s="46">
        <f t="shared" si="14"/>
        <v>0</v>
      </c>
      <c r="V112" s="8"/>
      <c r="X112">
        <f t="shared" ref="X112:AO112" si="22">C112</f>
        <v>0</v>
      </c>
      <c r="Y112">
        <f t="shared" si="22"/>
        <v>0</v>
      </c>
      <c r="Z112">
        <f t="shared" si="22"/>
        <v>0</v>
      </c>
      <c r="AA112">
        <f t="shared" si="22"/>
        <v>0</v>
      </c>
      <c r="AB112">
        <f t="shared" si="22"/>
        <v>0</v>
      </c>
      <c r="AC112">
        <f t="shared" si="22"/>
        <v>0</v>
      </c>
      <c r="AD112">
        <f t="shared" si="22"/>
        <v>0</v>
      </c>
      <c r="AE112">
        <f t="shared" si="22"/>
        <v>0</v>
      </c>
      <c r="AF112">
        <f t="shared" si="22"/>
        <v>0</v>
      </c>
      <c r="AG112">
        <f t="shared" si="22"/>
        <v>0</v>
      </c>
      <c r="AH112">
        <f t="shared" si="22"/>
        <v>0</v>
      </c>
      <c r="AI112">
        <f t="shared" si="22"/>
        <v>0</v>
      </c>
      <c r="AJ112">
        <f t="shared" si="22"/>
        <v>0</v>
      </c>
      <c r="AK112">
        <f t="shared" si="22"/>
        <v>0</v>
      </c>
      <c r="AL112">
        <f t="shared" si="22"/>
        <v>0</v>
      </c>
      <c r="AM112">
        <f t="shared" si="22"/>
        <v>0</v>
      </c>
      <c r="AN112">
        <f t="shared" si="22"/>
        <v>0</v>
      </c>
      <c r="AO112">
        <f t="shared" si="22"/>
        <v>0</v>
      </c>
    </row>
    <row r="113" spans="1:41">
      <c r="A113" s="64">
        <v>43535</v>
      </c>
      <c r="B113" s="1" t="s">
        <v>22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>
        <v>14</v>
      </c>
      <c r="S113" s="4"/>
      <c r="T113" s="4"/>
      <c r="U113" s="7">
        <f t="shared" si="14"/>
        <v>14000</v>
      </c>
      <c r="V113" s="8"/>
    </row>
    <row r="114" spans="1:41">
      <c r="A114" s="64">
        <v>43535</v>
      </c>
      <c r="B114" s="1" t="s">
        <v>24</v>
      </c>
      <c r="C114" s="4"/>
      <c r="D114" s="4"/>
      <c r="E114" s="4"/>
      <c r="F114" s="4"/>
      <c r="G114" s="4"/>
      <c r="H114" s="4"/>
      <c r="I114" s="4">
        <v>231</v>
      </c>
      <c r="J114" s="4"/>
      <c r="K114" s="4"/>
      <c r="L114" s="4"/>
      <c r="M114" s="4"/>
      <c r="N114" s="4"/>
      <c r="O114" s="4"/>
      <c r="P114" s="4">
        <v>200</v>
      </c>
      <c r="Q114" s="4"/>
      <c r="R114" s="4"/>
      <c r="S114" s="4"/>
      <c r="T114" s="4"/>
      <c r="U114" s="7">
        <f t="shared" si="14"/>
        <v>10775</v>
      </c>
      <c r="V114" s="8"/>
    </row>
    <row r="115" spans="1:41">
      <c r="A115" s="64">
        <v>43535</v>
      </c>
      <c r="B115" s="1" t="s">
        <v>32</v>
      </c>
      <c r="C115" s="4"/>
      <c r="D115" s="4"/>
      <c r="E115" s="4"/>
      <c r="F115" s="4"/>
      <c r="G115" s="4"/>
      <c r="H115" s="4"/>
      <c r="I115" s="4">
        <v>13</v>
      </c>
      <c r="J115" s="4"/>
      <c r="K115" s="4"/>
      <c r="L115" s="4"/>
      <c r="M115" s="4">
        <v>850</v>
      </c>
      <c r="N115" s="4"/>
      <c r="O115" s="4"/>
      <c r="P115" s="4"/>
      <c r="Q115" s="4"/>
      <c r="R115" s="4"/>
      <c r="S115" s="4"/>
      <c r="T115" s="4"/>
      <c r="U115" s="7">
        <f t="shared" si="14"/>
        <v>25825</v>
      </c>
      <c r="V115" s="8">
        <f>SUM(U113:U115)</f>
        <v>50600</v>
      </c>
    </row>
    <row r="116" spans="1:41">
      <c r="A116" s="64">
        <v>43535</v>
      </c>
      <c r="B116" s="1" t="s">
        <v>33</v>
      </c>
      <c r="C116" s="4">
        <v>300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>
        <v>225</v>
      </c>
      <c r="U116" s="7">
        <f t="shared" si="14"/>
        <v>21000</v>
      </c>
      <c r="V116" s="8"/>
    </row>
    <row r="117" spans="1:41">
      <c r="A117" s="64">
        <v>43535</v>
      </c>
      <c r="B117" s="1" t="s">
        <v>34</v>
      </c>
      <c r="C117" s="4">
        <v>300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>
        <v>150</v>
      </c>
      <c r="U117" s="7">
        <f t="shared" si="14"/>
        <v>18000</v>
      </c>
      <c r="V117" s="8">
        <f>SUM(U116:U117)</f>
        <v>39000</v>
      </c>
    </row>
    <row r="118" spans="1:41">
      <c r="A118" s="64">
        <v>43535</v>
      </c>
      <c r="B118" s="1" t="s">
        <v>35</v>
      </c>
      <c r="C118" s="4">
        <v>243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7">
        <f t="shared" si="14"/>
        <v>9720</v>
      </c>
      <c r="V118" s="8"/>
    </row>
    <row r="119" spans="1:41">
      <c r="A119" s="64">
        <v>43535</v>
      </c>
      <c r="B119" s="1" t="s">
        <v>36</v>
      </c>
      <c r="C119" s="4">
        <v>300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7">
        <f t="shared" si="14"/>
        <v>12000</v>
      </c>
      <c r="V119" s="8"/>
    </row>
    <row r="120" spans="1:41">
      <c r="A120" s="64">
        <v>43535</v>
      </c>
      <c r="B120" s="1" t="s">
        <v>37</v>
      </c>
      <c r="C120" s="4">
        <v>320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7">
        <f t="shared" si="14"/>
        <v>12800</v>
      </c>
      <c r="V120" s="8"/>
    </row>
    <row r="121" spans="1:41">
      <c r="A121" s="64">
        <v>43535</v>
      </c>
      <c r="B121" s="1" t="s">
        <v>38</v>
      </c>
      <c r="C121" s="4">
        <v>180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7">
        <f t="shared" si="14"/>
        <v>7200</v>
      </c>
      <c r="V121" s="8"/>
    </row>
    <row r="122" spans="1:41">
      <c r="A122" s="64">
        <v>43535</v>
      </c>
      <c r="B122" s="1" t="s">
        <v>39</v>
      </c>
      <c r="C122" s="4">
        <v>260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7">
        <f t="shared" si="14"/>
        <v>10400</v>
      </c>
      <c r="V122" s="8">
        <f>SUM(U118:U122)</f>
        <v>52120</v>
      </c>
    </row>
    <row r="123" spans="1:41">
      <c r="A123" s="78" t="s">
        <v>1</v>
      </c>
      <c r="B123" s="79"/>
      <c r="C123" s="6">
        <f t="shared" ref="C123:T123" si="23">SUM(C113:C122)</f>
        <v>1903</v>
      </c>
      <c r="D123" s="6">
        <f t="shared" si="23"/>
        <v>0</v>
      </c>
      <c r="E123" s="6">
        <f t="shared" si="23"/>
        <v>0</v>
      </c>
      <c r="F123" s="6">
        <f t="shared" si="23"/>
        <v>0</v>
      </c>
      <c r="G123" s="6">
        <f t="shared" si="23"/>
        <v>0</v>
      </c>
      <c r="H123" s="6">
        <f t="shared" si="23"/>
        <v>0</v>
      </c>
      <c r="I123" s="6">
        <f t="shared" si="23"/>
        <v>244</v>
      </c>
      <c r="J123" s="6">
        <f t="shared" si="23"/>
        <v>0</v>
      </c>
      <c r="K123" s="6">
        <f t="shared" si="23"/>
        <v>0</v>
      </c>
      <c r="L123" s="6">
        <f t="shared" si="23"/>
        <v>0</v>
      </c>
      <c r="M123" s="6">
        <f t="shared" si="23"/>
        <v>850</v>
      </c>
      <c r="N123" s="6">
        <f t="shared" si="23"/>
        <v>0</v>
      </c>
      <c r="O123" s="6">
        <f t="shared" si="23"/>
        <v>0</v>
      </c>
      <c r="P123" s="6">
        <f t="shared" si="23"/>
        <v>200</v>
      </c>
      <c r="Q123" s="6">
        <f t="shared" si="23"/>
        <v>0</v>
      </c>
      <c r="R123" s="6">
        <f t="shared" si="23"/>
        <v>14</v>
      </c>
      <c r="S123" s="6">
        <f t="shared" si="23"/>
        <v>0</v>
      </c>
      <c r="T123" s="6">
        <f t="shared" si="23"/>
        <v>375</v>
      </c>
      <c r="U123" s="46">
        <f t="shared" si="14"/>
        <v>141720</v>
      </c>
      <c r="V123" s="8" t="s">
        <v>49</v>
      </c>
      <c r="X123">
        <f t="shared" ref="X123:AO123" si="24">C123</f>
        <v>1903</v>
      </c>
      <c r="Y123">
        <f t="shared" si="24"/>
        <v>0</v>
      </c>
      <c r="Z123">
        <f t="shared" si="24"/>
        <v>0</v>
      </c>
      <c r="AA123">
        <f t="shared" si="24"/>
        <v>0</v>
      </c>
      <c r="AB123">
        <f t="shared" si="24"/>
        <v>0</v>
      </c>
      <c r="AC123">
        <f t="shared" si="24"/>
        <v>0</v>
      </c>
      <c r="AD123">
        <f t="shared" si="24"/>
        <v>244</v>
      </c>
      <c r="AE123">
        <f t="shared" si="24"/>
        <v>0</v>
      </c>
      <c r="AF123">
        <f t="shared" si="24"/>
        <v>0</v>
      </c>
      <c r="AG123">
        <f t="shared" si="24"/>
        <v>0</v>
      </c>
      <c r="AH123">
        <f t="shared" si="24"/>
        <v>850</v>
      </c>
      <c r="AI123">
        <f t="shared" si="24"/>
        <v>0</v>
      </c>
      <c r="AJ123">
        <f t="shared" si="24"/>
        <v>0</v>
      </c>
      <c r="AK123">
        <f t="shared" si="24"/>
        <v>200</v>
      </c>
      <c r="AL123">
        <f t="shared" si="24"/>
        <v>0</v>
      </c>
      <c r="AM123">
        <f t="shared" si="24"/>
        <v>14</v>
      </c>
      <c r="AN123">
        <f t="shared" si="24"/>
        <v>0</v>
      </c>
      <c r="AO123">
        <f t="shared" si="24"/>
        <v>375</v>
      </c>
    </row>
    <row r="124" spans="1:41">
      <c r="A124" s="64">
        <v>43536</v>
      </c>
      <c r="B124" s="1" t="s">
        <v>22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>
        <v>45</v>
      </c>
      <c r="P124" s="4"/>
      <c r="Q124" s="4"/>
      <c r="R124" s="4">
        <v>7</v>
      </c>
      <c r="S124" s="4"/>
      <c r="T124" s="4"/>
      <c r="U124" s="7">
        <f t="shared" si="14"/>
        <v>8350</v>
      </c>
      <c r="V124" s="8"/>
    </row>
    <row r="125" spans="1:41">
      <c r="A125" s="64">
        <v>43536</v>
      </c>
      <c r="B125" s="1" t="s">
        <v>24</v>
      </c>
      <c r="C125" s="4"/>
      <c r="D125" s="4"/>
      <c r="E125" s="4"/>
      <c r="F125" s="4"/>
      <c r="G125" s="4"/>
      <c r="H125" s="4"/>
      <c r="I125" s="4">
        <v>250</v>
      </c>
      <c r="J125" s="4"/>
      <c r="K125" s="4"/>
      <c r="L125" s="4"/>
      <c r="M125" s="4"/>
      <c r="N125" s="4"/>
      <c r="O125" s="4"/>
      <c r="P125" s="4">
        <v>150</v>
      </c>
      <c r="Q125" s="4"/>
      <c r="R125" s="4"/>
      <c r="S125" s="4"/>
      <c r="T125" s="4"/>
      <c r="U125" s="7">
        <f t="shared" si="14"/>
        <v>10000</v>
      </c>
      <c r="V125" s="8"/>
    </row>
    <row r="126" spans="1:41">
      <c r="A126" s="64">
        <v>43536</v>
      </c>
      <c r="B126" s="1" t="s">
        <v>32</v>
      </c>
      <c r="C126" s="4"/>
      <c r="D126" s="4"/>
      <c r="E126" s="4"/>
      <c r="F126" s="4"/>
      <c r="G126" s="4"/>
      <c r="H126" s="4"/>
      <c r="I126" s="4">
        <v>10</v>
      </c>
      <c r="J126" s="4"/>
      <c r="K126" s="4"/>
      <c r="L126" s="4"/>
      <c r="M126" s="4">
        <v>470</v>
      </c>
      <c r="N126" s="4">
        <v>300</v>
      </c>
      <c r="O126" s="4"/>
      <c r="P126" s="4"/>
      <c r="Q126" s="4"/>
      <c r="R126" s="4">
        <v>6</v>
      </c>
      <c r="S126" s="4"/>
      <c r="T126" s="4"/>
      <c r="U126" s="7">
        <f t="shared" si="14"/>
        <v>29350</v>
      </c>
      <c r="V126" s="8">
        <f>SUM(U124:U126)</f>
        <v>47700</v>
      </c>
    </row>
    <row r="127" spans="1:41">
      <c r="A127" s="64">
        <v>43536</v>
      </c>
      <c r="B127" s="1" t="s">
        <v>33</v>
      </c>
      <c r="C127" s="4">
        <v>750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7">
        <f t="shared" si="14"/>
        <v>30000</v>
      </c>
      <c r="V127" s="8"/>
    </row>
    <row r="128" spans="1:41">
      <c r="A128" s="64">
        <v>43536</v>
      </c>
      <c r="B128" s="1" t="s">
        <v>34</v>
      </c>
      <c r="C128" s="4">
        <v>450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7">
        <f t="shared" si="14"/>
        <v>18000</v>
      </c>
      <c r="V128" s="8">
        <f>SUM(U127:U128)</f>
        <v>48000</v>
      </c>
    </row>
    <row r="129" spans="1:41">
      <c r="A129" s="64">
        <v>43536</v>
      </c>
      <c r="B129" s="1" t="s">
        <v>35</v>
      </c>
      <c r="C129" s="4">
        <v>285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7">
        <f t="shared" si="14"/>
        <v>11400</v>
      </c>
      <c r="V129" s="8"/>
    </row>
    <row r="130" spans="1:41">
      <c r="A130" s="64">
        <v>43536</v>
      </c>
      <c r="B130" s="1" t="s">
        <v>36</v>
      </c>
      <c r="C130" s="4">
        <v>380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7">
        <f t="shared" si="14"/>
        <v>15200</v>
      </c>
      <c r="V130" s="8"/>
    </row>
    <row r="131" spans="1:41">
      <c r="A131" s="64">
        <v>43536</v>
      </c>
      <c r="B131" s="1" t="s">
        <v>37</v>
      </c>
      <c r="C131" s="4">
        <v>350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7">
        <f t="shared" si="14"/>
        <v>14000</v>
      </c>
      <c r="V131" s="8"/>
    </row>
    <row r="132" spans="1:41">
      <c r="A132" s="64">
        <v>43536</v>
      </c>
      <c r="B132" s="1" t="s">
        <v>38</v>
      </c>
      <c r="C132" s="4">
        <v>200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7">
        <f t="shared" si="14"/>
        <v>8000</v>
      </c>
      <c r="V132" s="8"/>
    </row>
    <row r="133" spans="1:41">
      <c r="A133" s="64">
        <v>43536</v>
      </c>
      <c r="B133" s="1" t="s">
        <v>39</v>
      </c>
      <c r="C133" s="4"/>
      <c r="D133" s="4"/>
      <c r="E133" s="4"/>
      <c r="F133" s="4">
        <v>300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7">
        <f t="shared" si="14"/>
        <v>12000</v>
      </c>
      <c r="V133" s="8">
        <f>SUM(U129:U133)</f>
        <v>60600</v>
      </c>
    </row>
    <row r="134" spans="1:41">
      <c r="A134" s="78" t="s">
        <v>1</v>
      </c>
      <c r="B134" s="79"/>
      <c r="C134" s="6">
        <f t="shared" ref="C134:T134" si="25">SUM(C124:C133)</f>
        <v>2415</v>
      </c>
      <c r="D134" s="6">
        <f t="shared" si="25"/>
        <v>0</v>
      </c>
      <c r="E134" s="6">
        <f t="shared" si="25"/>
        <v>0</v>
      </c>
      <c r="F134" s="6">
        <f t="shared" si="25"/>
        <v>300</v>
      </c>
      <c r="G134" s="6">
        <f t="shared" si="25"/>
        <v>0</v>
      </c>
      <c r="H134" s="6">
        <f t="shared" si="25"/>
        <v>0</v>
      </c>
      <c r="I134" s="6">
        <f t="shared" si="25"/>
        <v>260</v>
      </c>
      <c r="J134" s="6">
        <f t="shared" si="25"/>
        <v>0</v>
      </c>
      <c r="K134" s="6">
        <f t="shared" si="25"/>
        <v>0</v>
      </c>
      <c r="L134" s="6">
        <f t="shared" si="25"/>
        <v>0</v>
      </c>
      <c r="M134" s="6">
        <f t="shared" si="25"/>
        <v>470</v>
      </c>
      <c r="N134" s="6">
        <f t="shared" si="25"/>
        <v>300</v>
      </c>
      <c r="O134" s="6">
        <f t="shared" si="25"/>
        <v>45</v>
      </c>
      <c r="P134" s="6">
        <f t="shared" si="25"/>
        <v>150</v>
      </c>
      <c r="Q134" s="6">
        <f t="shared" si="25"/>
        <v>0</v>
      </c>
      <c r="R134" s="6">
        <f t="shared" si="25"/>
        <v>13</v>
      </c>
      <c r="S134" s="6">
        <f t="shared" si="25"/>
        <v>0</v>
      </c>
      <c r="T134" s="6">
        <f t="shared" si="25"/>
        <v>0</v>
      </c>
      <c r="U134" s="46">
        <f t="shared" si="14"/>
        <v>156300</v>
      </c>
      <c r="V134" s="8"/>
      <c r="X134">
        <f t="shared" ref="X134:AO134" si="26">C134</f>
        <v>2415</v>
      </c>
      <c r="Y134">
        <f t="shared" si="26"/>
        <v>0</v>
      </c>
      <c r="Z134">
        <f t="shared" si="26"/>
        <v>0</v>
      </c>
      <c r="AA134">
        <f t="shared" si="26"/>
        <v>300</v>
      </c>
      <c r="AB134">
        <f t="shared" si="26"/>
        <v>0</v>
      </c>
      <c r="AC134">
        <f t="shared" si="26"/>
        <v>0</v>
      </c>
      <c r="AD134">
        <f t="shared" si="26"/>
        <v>260</v>
      </c>
      <c r="AE134">
        <f t="shared" si="26"/>
        <v>0</v>
      </c>
      <c r="AF134">
        <f t="shared" si="26"/>
        <v>0</v>
      </c>
      <c r="AG134">
        <f t="shared" si="26"/>
        <v>0</v>
      </c>
      <c r="AH134">
        <f t="shared" si="26"/>
        <v>470</v>
      </c>
      <c r="AI134">
        <f t="shared" si="26"/>
        <v>300</v>
      </c>
      <c r="AJ134">
        <f t="shared" si="26"/>
        <v>45</v>
      </c>
      <c r="AK134">
        <f t="shared" si="26"/>
        <v>150</v>
      </c>
      <c r="AL134">
        <f t="shared" si="26"/>
        <v>0</v>
      </c>
      <c r="AM134">
        <f t="shared" si="26"/>
        <v>13</v>
      </c>
      <c r="AN134">
        <f t="shared" si="26"/>
        <v>0</v>
      </c>
      <c r="AO134">
        <f t="shared" si="26"/>
        <v>0</v>
      </c>
    </row>
    <row r="135" spans="1:41">
      <c r="A135" s="64">
        <v>43537</v>
      </c>
      <c r="B135" s="1" t="s">
        <v>22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>
        <v>11</v>
      </c>
      <c r="S135" s="4"/>
      <c r="T135" s="4"/>
      <c r="U135" s="7">
        <f t="shared" si="14"/>
        <v>11000</v>
      </c>
      <c r="V135" s="8"/>
    </row>
    <row r="136" spans="1:41">
      <c r="A136" s="64">
        <v>43537</v>
      </c>
      <c r="B136" s="1" t="s">
        <v>24</v>
      </c>
      <c r="C136" s="4"/>
      <c r="D136" s="4"/>
      <c r="E136" s="4"/>
      <c r="F136" s="4"/>
      <c r="G136" s="4"/>
      <c r="H136" s="4"/>
      <c r="I136" s="4">
        <v>1</v>
      </c>
      <c r="J136" s="4"/>
      <c r="K136" s="4"/>
      <c r="L136" s="4"/>
      <c r="M136" s="4"/>
      <c r="N136" s="4"/>
      <c r="O136" s="4"/>
      <c r="P136" s="4">
        <v>265</v>
      </c>
      <c r="Q136" s="4"/>
      <c r="R136" s="4"/>
      <c r="S136" s="4"/>
      <c r="T136" s="4"/>
      <c r="U136" s="7">
        <f t="shared" si="14"/>
        <v>6650</v>
      </c>
      <c r="V136" s="8"/>
    </row>
    <row r="137" spans="1:41">
      <c r="A137" s="64">
        <v>43537</v>
      </c>
      <c r="B137" s="1" t="s">
        <v>32</v>
      </c>
      <c r="C137" s="4"/>
      <c r="D137" s="4"/>
      <c r="E137" s="4"/>
      <c r="F137" s="4"/>
      <c r="G137" s="4"/>
      <c r="H137" s="4"/>
      <c r="I137" s="4">
        <v>13</v>
      </c>
      <c r="J137" s="4"/>
      <c r="K137" s="4"/>
      <c r="L137" s="4"/>
      <c r="M137" s="4">
        <v>91</v>
      </c>
      <c r="N137" s="4">
        <v>100</v>
      </c>
      <c r="O137" s="4"/>
      <c r="P137" s="4"/>
      <c r="Q137" s="4">
        <v>13</v>
      </c>
      <c r="R137" s="4"/>
      <c r="S137" s="4"/>
      <c r="T137" s="4"/>
      <c r="U137" s="7">
        <f t="shared" si="14"/>
        <v>19055</v>
      </c>
      <c r="V137" s="8">
        <f>SUM(U135:U137)</f>
        <v>36705</v>
      </c>
    </row>
    <row r="138" spans="1:41">
      <c r="A138" s="64">
        <v>43537</v>
      </c>
      <c r="B138" s="1" t="s">
        <v>33</v>
      </c>
      <c r="C138" s="4">
        <v>600</v>
      </c>
      <c r="D138" s="4">
        <v>380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7">
        <f t="shared" si="14"/>
        <v>33500</v>
      </c>
      <c r="V138" s="8"/>
    </row>
    <row r="139" spans="1:41">
      <c r="A139" s="64">
        <v>43537</v>
      </c>
      <c r="B139" s="1" t="s">
        <v>34</v>
      </c>
      <c r="C139" s="4">
        <v>250</v>
      </c>
      <c r="D139" s="4"/>
      <c r="E139" s="4"/>
      <c r="F139" s="4">
        <v>200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7">
        <f t="shared" si="14"/>
        <v>18000</v>
      </c>
      <c r="V139" s="8">
        <f>SUM(U138:U139)</f>
        <v>51500</v>
      </c>
    </row>
    <row r="140" spans="1:41">
      <c r="A140" s="64">
        <v>43537</v>
      </c>
      <c r="B140" s="1" t="s">
        <v>35</v>
      </c>
      <c r="C140" s="4">
        <v>200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7">
        <f t="shared" si="14"/>
        <v>8000</v>
      </c>
      <c r="V140" s="8"/>
    </row>
    <row r="141" spans="1:41">
      <c r="A141" s="64">
        <v>43537</v>
      </c>
      <c r="B141" s="1" t="s">
        <v>36</v>
      </c>
      <c r="C141" s="4">
        <v>275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7">
        <f t="shared" si="14"/>
        <v>11000</v>
      </c>
      <c r="V141" s="8"/>
    </row>
    <row r="142" spans="1:41">
      <c r="A142" s="64">
        <v>43537</v>
      </c>
      <c r="B142" s="1" t="s">
        <v>37</v>
      </c>
      <c r="C142" s="4">
        <v>300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7">
        <f t="shared" ref="U142:U205" si="27">(C142*40)+(D142*25)+(E142*20)+(F142*40)+(G142*50)+(H142*50)+(I142*25)+(J142*30)+(K142*40)+(L142*30)+(M142*30)+(N142*30)+(O142*30)+(P142*25+(Q142*1000)+(R142*1000)+(S142*950)+(T142*40))</f>
        <v>12000</v>
      </c>
      <c r="V142" s="8"/>
    </row>
    <row r="143" spans="1:41">
      <c r="A143" s="64">
        <v>43537</v>
      </c>
      <c r="B143" s="1" t="s">
        <v>38</v>
      </c>
      <c r="C143" s="4">
        <v>225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7">
        <f t="shared" si="27"/>
        <v>9000</v>
      </c>
      <c r="V143" s="8"/>
    </row>
    <row r="144" spans="1:41">
      <c r="A144" s="64">
        <v>43537</v>
      </c>
      <c r="B144" s="1" t="s">
        <v>39</v>
      </c>
      <c r="C144" s="4"/>
      <c r="D144" s="4"/>
      <c r="E144" s="4"/>
      <c r="F144" s="4">
        <v>208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7">
        <f t="shared" si="27"/>
        <v>8320</v>
      </c>
      <c r="V144" s="8">
        <f>SUM(U140:U144)</f>
        <v>48320</v>
      </c>
    </row>
    <row r="145" spans="1:41">
      <c r="A145" s="78" t="s">
        <v>1</v>
      </c>
      <c r="B145" s="79"/>
      <c r="C145" s="6">
        <f t="shared" ref="C145:T145" si="28">SUM(C135:C144)</f>
        <v>1850</v>
      </c>
      <c r="D145" s="6">
        <f t="shared" si="28"/>
        <v>380</v>
      </c>
      <c r="E145" s="6">
        <f t="shared" si="28"/>
        <v>0</v>
      </c>
      <c r="F145" s="6">
        <f t="shared" si="28"/>
        <v>408</v>
      </c>
      <c r="G145" s="6">
        <f t="shared" si="28"/>
        <v>0</v>
      </c>
      <c r="H145" s="6">
        <f t="shared" si="28"/>
        <v>0</v>
      </c>
      <c r="I145" s="6">
        <f t="shared" si="28"/>
        <v>14</v>
      </c>
      <c r="J145" s="6">
        <f t="shared" si="28"/>
        <v>0</v>
      </c>
      <c r="K145" s="6">
        <f t="shared" si="28"/>
        <v>0</v>
      </c>
      <c r="L145" s="6">
        <f t="shared" si="28"/>
        <v>0</v>
      </c>
      <c r="M145" s="6">
        <f t="shared" si="28"/>
        <v>91</v>
      </c>
      <c r="N145" s="6">
        <f t="shared" si="28"/>
        <v>100</v>
      </c>
      <c r="O145" s="6">
        <f t="shared" si="28"/>
        <v>0</v>
      </c>
      <c r="P145" s="6">
        <f t="shared" si="28"/>
        <v>265</v>
      </c>
      <c r="Q145" s="6">
        <f t="shared" si="28"/>
        <v>13</v>
      </c>
      <c r="R145" s="6">
        <f t="shared" si="28"/>
        <v>11</v>
      </c>
      <c r="S145" s="6">
        <f t="shared" si="28"/>
        <v>0</v>
      </c>
      <c r="T145" s="6">
        <f t="shared" si="28"/>
        <v>0</v>
      </c>
      <c r="U145" s="46">
        <f t="shared" si="27"/>
        <v>136525</v>
      </c>
      <c r="V145" s="8"/>
      <c r="X145">
        <f t="shared" ref="X145:AO145" si="29">C145</f>
        <v>1850</v>
      </c>
      <c r="Y145">
        <f t="shared" si="29"/>
        <v>380</v>
      </c>
      <c r="Z145">
        <f t="shared" si="29"/>
        <v>0</v>
      </c>
      <c r="AA145">
        <f t="shared" si="29"/>
        <v>408</v>
      </c>
      <c r="AB145">
        <f t="shared" si="29"/>
        <v>0</v>
      </c>
      <c r="AC145">
        <f t="shared" si="29"/>
        <v>0</v>
      </c>
      <c r="AD145">
        <f t="shared" si="29"/>
        <v>14</v>
      </c>
      <c r="AE145">
        <f t="shared" si="29"/>
        <v>0</v>
      </c>
      <c r="AF145">
        <f t="shared" si="29"/>
        <v>0</v>
      </c>
      <c r="AG145">
        <f t="shared" si="29"/>
        <v>0</v>
      </c>
      <c r="AH145">
        <f t="shared" si="29"/>
        <v>91</v>
      </c>
      <c r="AI145">
        <f t="shared" si="29"/>
        <v>100</v>
      </c>
      <c r="AJ145">
        <f t="shared" si="29"/>
        <v>0</v>
      </c>
      <c r="AK145">
        <f t="shared" si="29"/>
        <v>265</v>
      </c>
      <c r="AL145">
        <f t="shared" si="29"/>
        <v>13</v>
      </c>
      <c r="AM145">
        <f t="shared" si="29"/>
        <v>11</v>
      </c>
      <c r="AN145">
        <f t="shared" si="29"/>
        <v>0</v>
      </c>
      <c r="AO145">
        <f t="shared" si="29"/>
        <v>0</v>
      </c>
    </row>
    <row r="146" spans="1:41">
      <c r="A146" s="64">
        <v>43538</v>
      </c>
      <c r="B146" s="1" t="s">
        <v>22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>
        <v>3</v>
      </c>
      <c r="R146" s="4">
        <v>5</v>
      </c>
      <c r="S146" s="4"/>
      <c r="T146" s="4"/>
      <c r="U146" s="7">
        <f t="shared" si="27"/>
        <v>8000</v>
      </c>
      <c r="V146" s="8"/>
    </row>
    <row r="147" spans="1:41">
      <c r="A147" s="64">
        <v>43538</v>
      </c>
      <c r="B147" s="1" t="s">
        <v>24</v>
      </c>
      <c r="C147" s="4"/>
      <c r="D147" s="4"/>
      <c r="E147" s="4"/>
      <c r="F147" s="4"/>
      <c r="G147" s="4"/>
      <c r="H147" s="4"/>
      <c r="I147" s="4">
        <v>300</v>
      </c>
      <c r="J147" s="4"/>
      <c r="K147" s="4"/>
      <c r="L147" s="4"/>
      <c r="M147" s="4"/>
      <c r="N147" s="4"/>
      <c r="O147" s="4"/>
      <c r="P147" s="4">
        <v>4</v>
      </c>
      <c r="Q147" s="4"/>
      <c r="R147" s="4"/>
      <c r="S147" s="4"/>
      <c r="T147" s="4"/>
      <c r="U147" s="7">
        <f t="shared" si="27"/>
        <v>7600</v>
      </c>
      <c r="V147" s="8"/>
    </row>
    <row r="148" spans="1:41">
      <c r="A148" s="64">
        <v>43538</v>
      </c>
      <c r="B148" s="1" t="s">
        <v>32</v>
      </c>
      <c r="C148" s="4"/>
      <c r="D148" s="4">
        <v>12</v>
      </c>
      <c r="E148" s="4">
        <v>200</v>
      </c>
      <c r="F148" s="4"/>
      <c r="G148" s="4"/>
      <c r="H148" s="4"/>
      <c r="I148" s="4">
        <v>11</v>
      </c>
      <c r="J148" s="4"/>
      <c r="K148" s="4"/>
      <c r="L148" s="4"/>
      <c r="M148" s="4">
        <v>400</v>
      </c>
      <c r="N148" s="4"/>
      <c r="O148" s="4"/>
      <c r="P148" s="4"/>
      <c r="Q148" s="4"/>
      <c r="R148" s="4"/>
      <c r="S148" s="4"/>
      <c r="T148" s="4"/>
      <c r="U148" s="7">
        <f t="shared" si="27"/>
        <v>16575</v>
      </c>
      <c r="V148" s="8">
        <f>12000+4000+275+300</f>
        <v>16575</v>
      </c>
    </row>
    <row r="149" spans="1:41">
      <c r="A149" s="64">
        <v>43538</v>
      </c>
      <c r="B149" s="1" t="s">
        <v>33</v>
      </c>
      <c r="C149" s="4">
        <v>376</v>
      </c>
      <c r="D149" s="4"/>
      <c r="E149" s="4">
        <v>50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>
        <v>200</v>
      </c>
      <c r="U149" s="7">
        <f t="shared" si="27"/>
        <v>24040</v>
      </c>
      <c r="V149" s="8">
        <f>15040+8000+1000</f>
        <v>24040</v>
      </c>
    </row>
    <row r="150" spans="1:41">
      <c r="A150" s="64">
        <v>43538</v>
      </c>
      <c r="B150" s="1" t="s">
        <v>34</v>
      </c>
      <c r="C150" s="4">
        <v>120</v>
      </c>
      <c r="D150" s="4"/>
      <c r="E150" s="4">
        <v>50</v>
      </c>
      <c r="F150" s="4">
        <v>200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>
        <v>175</v>
      </c>
      <c r="U150" s="7">
        <f t="shared" si="27"/>
        <v>20800</v>
      </c>
      <c r="V150" s="8"/>
    </row>
    <row r="151" spans="1:41">
      <c r="A151" s="64">
        <v>43538</v>
      </c>
      <c r="B151" s="1" t="s">
        <v>35</v>
      </c>
      <c r="C151" s="4">
        <v>200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7">
        <f t="shared" si="27"/>
        <v>8000</v>
      </c>
      <c r="V151" s="8"/>
    </row>
    <row r="152" spans="1:41">
      <c r="A152" s="64">
        <v>43538</v>
      </c>
      <c r="B152" s="1" t="s">
        <v>36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>
        <v>27</v>
      </c>
      <c r="T152" s="4"/>
      <c r="U152" s="7">
        <f t="shared" si="27"/>
        <v>25650</v>
      </c>
      <c r="V152" s="8"/>
    </row>
    <row r="153" spans="1:41">
      <c r="A153" s="64">
        <v>43538</v>
      </c>
      <c r="B153" s="1" t="s">
        <v>37</v>
      </c>
      <c r="C153" s="4">
        <v>205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7">
        <f t="shared" si="27"/>
        <v>8200</v>
      </c>
      <c r="V153" s="8"/>
    </row>
    <row r="154" spans="1:41">
      <c r="A154" s="64">
        <v>43538</v>
      </c>
      <c r="B154" s="1" t="s">
        <v>38</v>
      </c>
      <c r="C154" s="4"/>
      <c r="D154" s="4"/>
      <c r="E154" s="4"/>
      <c r="F154" s="4"/>
      <c r="G154" s="4"/>
      <c r="H154" s="4">
        <v>58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7">
        <f t="shared" si="27"/>
        <v>2900</v>
      </c>
      <c r="V154" s="8"/>
    </row>
    <row r="155" spans="1:41">
      <c r="A155" s="64">
        <v>43538</v>
      </c>
      <c r="B155" s="1" t="s">
        <v>39</v>
      </c>
      <c r="C155" s="4"/>
      <c r="D155" s="4"/>
      <c r="E155" s="4"/>
      <c r="F155" s="4">
        <v>42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7">
        <f t="shared" si="27"/>
        <v>1680</v>
      </c>
      <c r="V155" s="8"/>
    </row>
    <row r="156" spans="1:41">
      <c r="A156" s="78" t="s">
        <v>1</v>
      </c>
      <c r="B156" s="79"/>
      <c r="C156" s="6">
        <f t="shared" ref="C156:T156" si="30">SUM(C146:C155)</f>
        <v>901</v>
      </c>
      <c r="D156" s="6">
        <f t="shared" si="30"/>
        <v>12</v>
      </c>
      <c r="E156" s="6">
        <f t="shared" si="30"/>
        <v>300</v>
      </c>
      <c r="F156" s="6">
        <f t="shared" si="30"/>
        <v>242</v>
      </c>
      <c r="G156" s="6">
        <f t="shared" si="30"/>
        <v>0</v>
      </c>
      <c r="H156" s="6">
        <f t="shared" si="30"/>
        <v>58</v>
      </c>
      <c r="I156" s="6">
        <f t="shared" si="30"/>
        <v>311</v>
      </c>
      <c r="J156" s="6">
        <f t="shared" si="30"/>
        <v>0</v>
      </c>
      <c r="K156" s="6">
        <f t="shared" si="30"/>
        <v>0</v>
      </c>
      <c r="L156" s="6">
        <f t="shared" si="30"/>
        <v>0</v>
      </c>
      <c r="M156" s="6">
        <f t="shared" si="30"/>
        <v>400</v>
      </c>
      <c r="N156" s="6">
        <f t="shared" si="30"/>
        <v>0</v>
      </c>
      <c r="O156" s="6">
        <f t="shared" si="30"/>
        <v>0</v>
      </c>
      <c r="P156" s="6">
        <f t="shared" si="30"/>
        <v>4</v>
      </c>
      <c r="Q156" s="6">
        <f t="shared" si="30"/>
        <v>3</v>
      </c>
      <c r="R156" s="6">
        <f t="shared" si="30"/>
        <v>5</v>
      </c>
      <c r="S156" s="6">
        <f t="shared" si="30"/>
        <v>27</v>
      </c>
      <c r="T156" s="6">
        <f t="shared" si="30"/>
        <v>375</v>
      </c>
      <c r="U156" s="46">
        <f t="shared" si="27"/>
        <v>123445</v>
      </c>
      <c r="V156" s="8"/>
      <c r="X156">
        <f t="shared" ref="X156:AO156" si="31">C156</f>
        <v>901</v>
      </c>
      <c r="Y156">
        <f t="shared" si="31"/>
        <v>12</v>
      </c>
      <c r="Z156">
        <f t="shared" si="31"/>
        <v>300</v>
      </c>
      <c r="AA156">
        <f t="shared" si="31"/>
        <v>242</v>
      </c>
      <c r="AB156">
        <f t="shared" si="31"/>
        <v>0</v>
      </c>
      <c r="AC156">
        <f t="shared" si="31"/>
        <v>58</v>
      </c>
      <c r="AD156">
        <f t="shared" si="31"/>
        <v>311</v>
      </c>
      <c r="AE156">
        <f t="shared" si="31"/>
        <v>0</v>
      </c>
      <c r="AF156">
        <f t="shared" si="31"/>
        <v>0</v>
      </c>
      <c r="AG156">
        <f t="shared" si="31"/>
        <v>0</v>
      </c>
      <c r="AH156">
        <f t="shared" si="31"/>
        <v>400</v>
      </c>
      <c r="AI156">
        <f t="shared" si="31"/>
        <v>0</v>
      </c>
      <c r="AJ156">
        <f t="shared" si="31"/>
        <v>0</v>
      </c>
      <c r="AK156">
        <f t="shared" si="31"/>
        <v>4</v>
      </c>
      <c r="AL156">
        <f t="shared" si="31"/>
        <v>3</v>
      </c>
      <c r="AM156">
        <f t="shared" si="31"/>
        <v>5</v>
      </c>
      <c r="AN156">
        <f t="shared" si="31"/>
        <v>27</v>
      </c>
      <c r="AO156">
        <f t="shared" si="31"/>
        <v>375</v>
      </c>
    </row>
    <row r="157" spans="1:41">
      <c r="A157" s="64">
        <v>43539</v>
      </c>
      <c r="B157" s="1" t="s">
        <v>22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>
        <v>3</v>
      </c>
      <c r="S157" s="4"/>
      <c r="T157" s="4"/>
      <c r="U157" s="7">
        <f t="shared" si="27"/>
        <v>3000</v>
      </c>
      <c r="V157" s="8"/>
    </row>
    <row r="158" spans="1:41">
      <c r="A158" s="64">
        <v>43539</v>
      </c>
      <c r="B158" s="1" t="s">
        <v>24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>
        <v>162</v>
      </c>
      <c r="Q158" s="4"/>
      <c r="R158" s="4"/>
      <c r="S158" s="4"/>
      <c r="T158" s="4"/>
      <c r="U158" s="7">
        <f t="shared" si="27"/>
        <v>4050</v>
      </c>
      <c r="V158" s="8"/>
    </row>
    <row r="159" spans="1:41">
      <c r="A159" s="64">
        <v>43539</v>
      </c>
      <c r="B159" s="1" t="s">
        <v>32</v>
      </c>
      <c r="C159" s="4"/>
      <c r="D159" s="4"/>
      <c r="E159" s="4"/>
      <c r="F159" s="4"/>
      <c r="G159" s="4"/>
      <c r="H159" s="4"/>
      <c r="I159" s="4">
        <v>12</v>
      </c>
      <c r="J159" s="4"/>
      <c r="K159" s="4">
        <v>200</v>
      </c>
      <c r="L159" s="4">
        <v>100</v>
      </c>
      <c r="M159" s="4"/>
      <c r="N159" s="4"/>
      <c r="O159" s="4"/>
      <c r="P159" s="4"/>
      <c r="Q159" s="4"/>
      <c r="R159" s="4"/>
      <c r="S159" s="4"/>
      <c r="T159" s="4"/>
      <c r="U159" s="7">
        <f t="shared" si="27"/>
        <v>11300</v>
      </c>
      <c r="V159" s="8">
        <f>SUM(U157:U159)</f>
        <v>18350</v>
      </c>
    </row>
    <row r="160" spans="1:41">
      <c r="A160" s="64">
        <v>43539</v>
      </c>
      <c r="B160" s="1" t="s">
        <v>33</v>
      </c>
      <c r="C160" s="4">
        <v>75</v>
      </c>
      <c r="D160" s="4"/>
      <c r="E160" s="4">
        <v>450</v>
      </c>
      <c r="F160" s="4">
        <v>100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7">
        <f t="shared" si="27"/>
        <v>16000</v>
      </c>
      <c r="V160" s="8"/>
    </row>
    <row r="161" spans="1:41">
      <c r="A161" s="64">
        <v>43539</v>
      </c>
      <c r="B161" s="1" t="s">
        <v>34</v>
      </c>
      <c r="C161" s="4">
        <v>75</v>
      </c>
      <c r="D161" s="4"/>
      <c r="E161" s="4">
        <v>402</v>
      </c>
      <c r="F161" s="4">
        <v>100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7">
        <f t="shared" si="27"/>
        <v>15040</v>
      </c>
      <c r="V161" s="8">
        <f>SUM(U160:U161)</f>
        <v>31040</v>
      </c>
    </row>
    <row r="162" spans="1:41">
      <c r="A162" s="64">
        <v>43539</v>
      </c>
      <c r="B162" s="1" t="s">
        <v>35</v>
      </c>
      <c r="C162" s="4">
        <v>125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7">
        <f t="shared" si="27"/>
        <v>5000</v>
      </c>
      <c r="V162" s="8"/>
    </row>
    <row r="163" spans="1:41">
      <c r="A163" s="64">
        <v>43539</v>
      </c>
      <c r="B163" s="1" t="s">
        <v>36</v>
      </c>
      <c r="C163" s="4">
        <v>200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7">
        <f t="shared" si="27"/>
        <v>8000</v>
      </c>
      <c r="V163" s="8"/>
    </row>
    <row r="164" spans="1:41">
      <c r="A164" s="64">
        <v>43539</v>
      </c>
      <c r="B164" s="1" t="s">
        <v>37</v>
      </c>
      <c r="C164" s="4">
        <v>150</v>
      </c>
      <c r="D164" s="4"/>
      <c r="E164" s="4"/>
      <c r="F164" s="4">
        <v>100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7">
        <f t="shared" si="27"/>
        <v>10000</v>
      </c>
      <c r="V164" s="8"/>
    </row>
    <row r="165" spans="1:41">
      <c r="A165" s="64">
        <v>43539</v>
      </c>
      <c r="B165" s="1" t="s">
        <v>38</v>
      </c>
      <c r="C165" s="4"/>
      <c r="D165" s="4"/>
      <c r="E165" s="4"/>
      <c r="F165" s="4">
        <v>100</v>
      </c>
      <c r="G165" s="4"/>
      <c r="H165" s="4">
        <v>92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7">
        <f t="shared" si="27"/>
        <v>8600</v>
      </c>
      <c r="V165" s="8"/>
    </row>
    <row r="166" spans="1:41">
      <c r="A166" s="64">
        <v>43539</v>
      </c>
      <c r="B166" s="1" t="s">
        <v>39</v>
      </c>
      <c r="C166" s="4"/>
      <c r="D166" s="4"/>
      <c r="E166" s="4"/>
      <c r="F166" s="4">
        <v>200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7">
        <f t="shared" si="27"/>
        <v>8000</v>
      </c>
      <c r="V166" s="8">
        <f>SUM(U162:U166)</f>
        <v>39600</v>
      </c>
    </row>
    <row r="167" spans="1:41">
      <c r="A167" s="78" t="s">
        <v>1</v>
      </c>
      <c r="B167" s="79"/>
      <c r="C167" s="6">
        <f t="shared" ref="C167:T167" si="32">SUM(C157:C166)</f>
        <v>625</v>
      </c>
      <c r="D167" s="6">
        <f t="shared" si="32"/>
        <v>0</v>
      </c>
      <c r="E167" s="6">
        <f t="shared" si="32"/>
        <v>852</v>
      </c>
      <c r="F167" s="6">
        <f t="shared" si="32"/>
        <v>600</v>
      </c>
      <c r="G167" s="6">
        <f t="shared" si="32"/>
        <v>0</v>
      </c>
      <c r="H167" s="6">
        <f t="shared" si="32"/>
        <v>92</v>
      </c>
      <c r="I167" s="6">
        <f t="shared" si="32"/>
        <v>12</v>
      </c>
      <c r="J167" s="6">
        <f t="shared" si="32"/>
        <v>0</v>
      </c>
      <c r="K167" s="6">
        <f t="shared" si="32"/>
        <v>200</v>
      </c>
      <c r="L167" s="6">
        <f t="shared" si="32"/>
        <v>100</v>
      </c>
      <c r="M167" s="6">
        <f t="shared" si="32"/>
        <v>0</v>
      </c>
      <c r="N167" s="6">
        <f t="shared" si="32"/>
        <v>0</v>
      </c>
      <c r="O167" s="6">
        <f t="shared" si="32"/>
        <v>0</v>
      </c>
      <c r="P167" s="6">
        <f t="shared" si="32"/>
        <v>162</v>
      </c>
      <c r="Q167" s="6">
        <f t="shared" si="32"/>
        <v>0</v>
      </c>
      <c r="R167" s="6">
        <f t="shared" si="32"/>
        <v>3</v>
      </c>
      <c r="S167" s="6">
        <f t="shared" si="32"/>
        <v>0</v>
      </c>
      <c r="T167" s="6">
        <f t="shared" si="32"/>
        <v>0</v>
      </c>
      <c r="U167" s="46">
        <f t="shared" si="27"/>
        <v>88990</v>
      </c>
      <c r="V167" s="8"/>
      <c r="X167">
        <f t="shared" ref="X167:AO167" si="33">C167</f>
        <v>625</v>
      </c>
      <c r="Y167">
        <f t="shared" si="33"/>
        <v>0</v>
      </c>
      <c r="Z167">
        <f t="shared" si="33"/>
        <v>852</v>
      </c>
      <c r="AA167">
        <f t="shared" si="33"/>
        <v>600</v>
      </c>
      <c r="AB167">
        <f t="shared" si="33"/>
        <v>0</v>
      </c>
      <c r="AC167">
        <f t="shared" si="33"/>
        <v>92</v>
      </c>
      <c r="AD167">
        <f t="shared" si="33"/>
        <v>12</v>
      </c>
      <c r="AE167">
        <f t="shared" si="33"/>
        <v>0</v>
      </c>
      <c r="AF167">
        <f t="shared" si="33"/>
        <v>200</v>
      </c>
      <c r="AG167">
        <f t="shared" si="33"/>
        <v>100</v>
      </c>
      <c r="AH167">
        <f t="shared" si="33"/>
        <v>0</v>
      </c>
      <c r="AI167">
        <f t="shared" si="33"/>
        <v>0</v>
      </c>
      <c r="AJ167">
        <f t="shared" si="33"/>
        <v>0</v>
      </c>
      <c r="AK167">
        <f t="shared" si="33"/>
        <v>162</v>
      </c>
      <c r="AL167">
        <f t="shared" si="33"/>
        <v>0</v>
      </c>
      <c r="AM167">
        <f t="shared" si="33"/>
        <v>3</v>
      </c>
      <c r="AN167">
        <f t="shared" si="33"/>
        <v>0</v>
      </c>
      <c r="AO167">
        <f t="shared" si="33"/>
        <v>0</v>
      </c>
    </row>
    <row r="168" spans="1:41">
      <c r="A168" s="64">
        <v>43540</v>
      </c>
      <c r="B168" s="1" t="s">
        <v>22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>
        <v>7</v>
      </c>
      <c r="S168" s="4"/>
      <c r="T168" s="4"/>
      <c r="U168" s="7">
        <f t="shared" si="27"/>
        <v>7000</v>
      </c>
      <c r="V168" s="8"/>
    </row>
    <row r="169" spans="1:41">
      <c r="A169" s="64">
        <v>43540</v>
      </c>
      <c r="B169" s="1" t="s">
        <v>24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>
        <v>274</v>
      </c>
      <c r="Q169" s="4"/>
      <c r="R169" s="4"/>
      <c r="S169" s="4"/>
      <c r="T169" s="4"/>
      <c r="U169" s="7">
        <f t="shared" si="27"/>
        <v>6850</v>
      </c>
      <c r="V169" s="8"/>
    </row>
    <row r="170" spans="1:41">
      <c r="A170" s="64">
        <v>43540</v>
      </c>
      <c r="B170" s="1" t="s">
        <v>32</v>
      </c>
      <c r="C170" s="4">
        <v>160</v>
      </c>
      <c r="D170" s="4"/>
      <c r="E170" s="4"/>
      <c r="F170" s="4"/>
      <c r="G170" s="4"/>
      <c r="H170" s="4"/>
      <c r="I170" s="4">
        <v>16</v>
      </c>
      <c r="J170" s="4"/>
      <c r="K170" s="4">
        <v>376</v>
      </c>
      <c r="L170" s="4"/>
      <c r="M170" s="4"/>
      <c r="N170" s="4"/>
      <c r="O170" s="4"/>
      <c r="P170" s="4"/>
      <c r="Q170" s="4"/>
      <c r="R170" s="4"/>
      <c r="S170" s="4"/>
      <c r="T170" s="4"/>
      <c r="U170" s="7">
        <f t="shared" si="27"/>
        <v>21840</v>
      </c>
      <c r="V170" s="8">
        <f>SUM(U168:U170)</f>
        <v>35690</v>
      </c>
    </row>
    <row r="171" spans="1:41">
      <c r="A171" s="64">
        <v>43540</v>
      </c>
      <c r="B171" s="1" t="s">
        <v>33</v>
      </c>
      <c r="C171" s="4">
        <v>425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7">
        <f t="shared" si="27"/>
        <v>17000</v>
      </c>
      <c r="V171" s="8"/>
    </row>
    <row r="172" spans="1:41">
      <c r="A172" s="64">
        <v>43540</v>
      </c>
      <c r="B172" s="1" t="s">
        <v>34</v>
      </c>
      <c r="C172" s="4">
        <v>225</v>
      </c>
      <c r="D172" s="4"/>
      <c r="E172" s="4"/>
      <c r="F172" s="4">
        <v>200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7">
        <f t="shared" si="27"/>
        <v>17000</v>
      </c>
      <c r="V172" s="8">
        <f>SUM(U171:U172)</f>
        <v>34000</v>
      </c>
    </row>
    <row r="173" spans="1:41">
      <c r="A173" s="64">
        <v>43540</v>
      </c>
      <c r="B173" s="1" t="s">
        <v>35</v>
      </c>
      <c r="C173" s="4">
        <v>120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7">
        <f t="shared" si="27"/>
        <v>4800</v>
      </c>
      <c r="V173" s="8"/>
    </row>
    <row r="174" spans="1:41">
      <c r="A174" s="64">
        <v>43540</v>
      </c>
      <c r="B174" s="1" t="s">
        <v>36</v>
      </c>
      <c r="C174" s="4">
        <v>130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7">
        <f t="shared" si="27"/>
        <v>5200</v>
      </c>
      <c r="V174" s="8"/>
    </row>
    <row r="175" spans="1:41">
      <c r="A175" s="64">
        <v>43540</v>
      </c>
      <c r="B175" s="1" t="s">
        <v>37</v>
      </c>
      <c r="C175" s="4">
        <v>200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7">
        <f t="shared" si="27"/>
        <v>8000</v>
      </c>
      <c r="V175" s="8"/>
    </row>
    <row r="176" spans="1:41">
      <c r="A176" s="64">
        <v>43540</v>
      </c>
      <c r="B176" s="1" t="s">
        <v>38</v>
      </c>
      <c r="C176" s="4">
        <v>203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7">
        <f t="shared" si="27"/>
        <v>8120</v>
      </c>
      <c r="V176" s="8"/>
    </row>
    <row r="177" spans="1:41">
      <c r="A177" s="64">
        <v>43540</v>
      </c>
      <c r="B177" s="1" t="s">
        <v>39</v>
      </c>
      <c r="C177" s="4">
        <v>150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7">
        <f t="shared" si="27"/>
        <v>6000</v>
      </c>
      <c r="V177" s="8">
        <f>SUM(U173:U177)</f>
        <v>32120</v>
      </c>
    </row>
    <row r="178" spans="1:41">
      <c r="A178" s="78" t="s">
        <v>1</v>
      </c>
      <c r="B178" s="79"/>
      <c r="C178" s="6">
        <f t="shared" ref="C178:T178" si="34">SUM(C168:C177)</f>
        <v>1613</v>
      </c>
      <c r="D178" s="6">
        <f t="shared" si="34"/>
        <v>0</v>
      </c>
      <c r="E178" s="6">
        <f t="shared" si="34"/>
        <v>0</v>
      </c>
      <c r="F178" s="6">
        <f t="shared" si="34"/>
        <v>200</v>
      </c>
      <c r="G178" s="6">
        <f t="shared" si="34"/>
        <v>0</v>
      </c>
      <c r="H178" s="6">
        <f t="shared" si="34"/>
        <v>0</v>
      </c>
      <c r="I178" s="6">
        <f t="shared" si="34"/>
        <v>16</v>
      </c>
      <c r="J178" s="6">
        <f t="shared" si="34"/>
        <v>0</v>
      </c>
      <c r="K178" s="6">
        <f t="shared" si="34"/>
        <v>376</v>
      </c>
      <c r="L178" s="6">
        <f t="shared" si="34"/>
        <v>0</v>
      </c>
      <c r="M178" s="6">
        <f t="shared" si="34"/>
        <v>0</v>
      </c>
      <c r="N178" s="6">
        <f t="shared" si="34"/>
        <v>0</v>
      </c>
      <c r="O178" s="6">
        <f t="shared" si="34"/>
        <v>0</v>
      </c>
      <c r="P178" s="6">
        <f t="shared" si="34"/>
        <v>274</v>
      </c>
      <c r="Q178" s="6">
        <f t="shared" si="34"/>
        <v>0</v>
      </c>
      <c r="R178" s="6">
        <f t="shared" si="34"/>
        <v>7</v>
      </c>
      <c r="S178" s="6">
        <f t="shared" si="34"/>
        <v>0</v>
      </c>
      <c r="T178" s="6">
        <f t="shared" si="34"/>
        <v>0</v>
      </c>
      <c r="U178" s="46">
        <f t="shared" si="27"/>
        <v>101810</v>
      </c>
      <c r="V178" s="8"/>
      <c r="X178">
        <f t="shared" ref="X178:AO178" si="35">C178</f>
        <v>1613</v>
      </c>
      <c r="Y178">
        <f t="shared" si="35"/>
        <v>0</v>
      </c>
      <c r="Z178">
        <f t="shared" si="35"/>
        <v>0</v>
      </c>
      <c r="AA178">
        <f t="shared" si="35"/>
        <v>200</v>
      </c>
      <c r="AB178">
        <f t="shared" si="35"/>
        <v>0</v>
      </c>
      <c r="AC178">
        <f t="shared" si="35"/>
        <v>0</v>
      </c>
      <c r="AD178">
        <f t="shared" si="35"/>
        <v>16</v>
      </c>
      <c r="AE178">
        <f t="shared" si="35"/>
        <v>0</v>
      </c>
      <c r="AF178">
        <f t="shared" si="35"/>
        <v>376</v>
      </c>
      <c r="AG178">
        <f t="shared" si="35"/>
        <v>0</v>
      </c>
      <c r="AH178">
        <f t="shared" si="35"/>
        <v>0</v>
      </c>
      <c r="AI178">
        <f t="shared" si="35"/>
        <v>0</v>
      </c>
      <c r="AJ178">
        <f t="shared" si="35"/>
        <v>0</v>
      </c>
      <c r="AK178">
        <f t="shared" si="35"/>
        <v>274</v>
      </c>
      <c r="AL178">
        <f t="shared" si="35"/>
        <v>0</v>
      </c>
      <c r="AM178">
        <f t="shared" si="35"/>
        <v>7</v>
      </c>
      <c r="AN178">
        <f t="shared" si="35"/>
        <v>0</v>
      </c>
      <c r="AO178">
        <f t="shared" si="35"/>
        <v>0</v>
      </c>
    </row>
    <row r="179" spans="1:41">
      <c r="A179" s="64">
        <v>43541</v>
      </c>
      <c r="B179" s="1" t="s">
        <v>22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7">
        <f t="shared" si="27"/>
        <v>0</v>
      </c>
      <c r="V179" s="8"/>
    </row>
    <row r="180" spans="1:41">
      <c r="A180" s="64">
        <v>43541</v>
      </c>
      <c r="B180" s="1" t="s">
        <v>24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7">
        <f t="shared" si="27"/>
        <v>0</v>
      </c>
      <c r="V180" s="8"/>
    </row>
    <row r="181" spans="1:41">
      <c r="A181" s="64">
        <v>43541</v>
      </c>
      <c r="B181" s="1" t="s">
        <v>32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7">
        <f t="shared" si="27"/>
        <v>0</v>
      </c>
      <c r="V181" s="8">
        <f>SUM(U179:U181)</f>
        <v>0</v>
      </c>
    </row>
    <row r="182" spans="1:41">
      <c r="A182" s="64">
        <v>43541</v>
      </c>
      <c r="B182" s="1" t="s">
        <v>33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7">
        <f t="shared" si="27"/>
        <v>0</v>
      </c>
      <c r="V182" s="8"/>
    </row>
    <row r="183" spans="1:41">
      <c r="A183" s="64">
        <v>43541</v>
      </c>
      <c r="B183" s="1" t="s">
        <v>34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7">
        <f t="shared" si="27"/>
        <v>0</v>
      </c>
      <c r="V183" s="8">
        <f>SUM(U182:U183)</f>
        <v>0</v>
      </c>
    </row>
    <row r="184" spans="1:41">
      <c r="A184" s="64">
        <v>43541</v>
      </c>
      <c r="B184" s="1" t="s">
        <v>35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7">
        <f t="shared" si="27"/>
        <v>0</v>
      </c>
      <c r="V184" s="8"/>
    </row>
    <row r="185" spans="1:41">
      <c r="A185" s="64">
        <v>43541</v>
      </c>
      <c r="B185" s="1" t="s">
        <v>36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7">
        <f t="shared" si="27"/>
        <v>0</v>
      </c>
      <c r="V185" s="8"/>
    </row>
    <row r="186" spans="1:41">
      <c r="A186" s="64">
        <v>43541</v>
      </c>
      <c r="B186" s="1" t="s">
        <v>37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7">
        <f t="shared" si="27"/>
        <v>0</v>
      </c>
      <c r="V186" s="8"/>
    </row>
    <row r="187" spans="1:41">
      <c r="A187" s="64">
        <v>43541</v>
      </c>
      <c r="B187" s="1" t="s">
        <v>38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7">
        <f t="shared" si="27"/>
        <v>0</v>
      </c>
      <c r="V187" s="8"/>
    </row>
    <row r="188" spans="1:41">
      <c r="A188" s="64">
        <v>43541</v>
      </c>
      <c r="B188" s="1" t="s">
        <v>39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7">
        <f t="shared" si="27"/>
        <v>0</v>
      </c>
      <c r="V188" s="8">
        <f>SUM(U184:U188)</f>
        <v>0</v>
      </c>
    </row>
    <row r="189" spans="1:41">
      <c r="A189" s="78" t="s">
        <v>1</v>
      </c>
      <c r="B189" s="79"/>
      <c r="C189" s="6">
        <f t="shared" ref="C189:T189" si="36">SUM(C179:C188)</f>
        <v>0</v>
      </c>
      <c r="D189" s="6">
        <f t="shared" si="36"/>
        <v>0</v>
      </c>
      <c r="E189" s="6">
        <f t="shared" si="36"/>
        <v>0</v>
      </c>
      <c r="F189" s="6">
        <f t="shared" si="36"/>
        <v>0</v>
      </c>
      <c r="G189" s="6">
        <f t="shared" si="36"/>
        <v>0</v>
      </c>
      <c r="H189" s="6">
        <f t="shared" si="36"/>
        <v>0</v>
      </c>
      <c r="I189" s="6">
        <f t="shared" si="36"/>
        <v>0</v>
      </c>
      <c r="J189" s="6">
        <f t="shared" si="36"/>
        <v>0</v>
      </c>
      <c r="K189" s="6">
        <f t="shared" si="36"/>
        <v>0</v>
      </c>
      <c r="L189" s="6">
        <f t="shared" si="36"/>
        <v>0</v>
      </c>
      <c r="M189" s="6">
        <f t="shared" si="36"/>
        <v>0</v>
      </c>
      <c r="N189" s="6">
        <f t="shared" si="36"/>
        <v>0</v>
      </c>
      <c r="O189" s="6">
        <f t="shared" si="36"/>
        <v>0</v>
      </c>
      <c r="P189" s="6">
        <f t="shared" si="36"/>
        <v>0</v>
      </c>
      <c r="Q189" s="6">
        <f t="shared" si="36"/>
        <v>0</v>
      </c>
      <c r="R189" s="6">
        <f t="shared" si="36"/>
        <v>0</v>
      </c>
      <c r="S189" s="6">
        <f t="shared" si="36"/>
        <v>0</v>
      </c>
      <c r="T189" s="6">
        <f t="shared" si="36"/>
        <v>0</v>
      </c>
      <c r="U189" s="46">
        <f t="shared" si="27"/>
        <v>0</v>
      </c>
      <c r="V189" s="8"/>
      <c r="X189">
        <f t="shared" ref="X189:AO189" si="37">C189</f>
        <v>0</v>
      </c>
      <c r="Y189">
        <f t="shared" si="37"/>
        <v>0</v>
      </c>
      <c r="Z189">
        <f t="shared" si="37"/>
        <v>0</v>
      </c>
      <c r="AA189">
        <f t="shared" si="37"/>
        <v>0</v>
      </c>
      <c r="AB189">
        <f t="shared" si="37"/>
        <v>0</v>
      </c>
      <c r="AC189">
        <f t="shared" si="37"/>
        <v>0</v>
      </c>
      <c r="AD189">
        <f t="shared" si="37"/>
        <v>0</v>
      </c>
      <c r="AE189">
        <f t="shared" si="37"/>
        <v>0</v>
      </c>
      <c r="AF189">
        <f t="shared" si="37"/>
        <v>0</v>
      </c>
      <c r="AG189">
        <f t="shared" si="37"/>
        <v>0</v>
      </c>
      <c r="AH189">
        <f t="shared" si="37"/>
        <v>0</v>
      </c>
      <c r="AI189">
        <f t="shared" si="37"/>
        <v>0</v>
      </c>
      <c r="AJ189">
        <f t="shared" si="37"/>
        <v>0</v>
      </c>
      <c r="AK189">
        <f t="shared" si="37"/>
        <v>0</v>
      </c>
      <c r="AL189">
        <f t="shared" si="37"/>
        <v>0</v>
      </c>
      <c r="AM189">
        <f t="shared" si="37"/>
        <v>0</v>
      </c>
      <c r="AN189">
        <f t="shared" si="37"/>
        <v>0</v>
      </c>
      <c r="AO189">
        <f t="shared" si="37"/>
        <v>0</v>
      </c>
    </row>
    <row r="190" spans="1:41">
      <c r="A190" s="64">
        <v>43542</v>
      </c>
      <c r="B190" s="1" t="s">
        <v>22</v>
      </c>
      <c r="C190" s="4"/>
      <c r="D190" s="4"/>
      <c r="E190" s="4"/>
      <c r="F190" s="4"/>
      <c r="G190" s="4"/>
      <c r="H190" s="4"/>
      <c r="I190" s="4">
        <v>1</v>
      </c>
      <c r="J190" s="4"/>
      <c r="K190" s="4"/>
      <c r="L190" s="4"/>
      <c r="M190" s="4">
        <v>376</v>
      </c>
      <c r="N190" s="4"/>
      <c r="O190" s="4"/>
      <c r="P190" s="4"/>
      <c r="Q190" s="4"/>
      <c r="R190" s="4"/>
      <c r="S190" s="4"/>
      <c r="T190" s="4"/>
      <c r="U190" s="7">
        <f t="shared" si="27"/>
        <v>11305</v>
      </c>
      <c r="V190" s="8"/>
    </row>
    <row r="191" spans="1:41">
      <c r="A191" s="64">
        <v>43542</v>
      </c>
      <c r="B191" s="1" t="s">
        <v>24</v>
      </c>
      <c r="C191" s="4"/>
      <c r="D191" s="4"/>
      <c r="E191" s="4"/>
      <c r="F191" s="4"/>
      <c r="G191" s="4"/>
      <c r="H191" s="4"/>
      <c r="I191" s="4">
        <v>439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7">
        <f t="shared" si="27"/>
        <v>10975</v>
      </c>
      <c r="V191" s="8"/>
    </row>
    <row r="192" spans="1:41">
      <c r="A192" s="64">
        <v>43542</v>
      </c>
      <c r="B192" s="1" t="s">
        <v>32</v>
      </c>
      <c r="C192" s="4"/>
      <c r="D192" s="4"/>
      <c r="E192" s="4"/>
      <c r="F192" s="4"/>
      <c r="G192" s="4"/>
      <c r="H192" s="4"/>
      <c r="I192" s="4">
        <v>26</v>
      </c>
      <c r="J192" s="4"/>
      <c r="K192" s="4"/>
      <c r="L192" s="4"/>
      <c r="M192" s="4">
        <v>450</v>
      </c>
      <c r="N192" s="4"/>
      <c r="O192" s="4"/>
      <c r="P192" s="4"/>
      <c r="Q192" s="4">
        <v>16</v>
      </c>
      <c r="R192" s="4"/>
      <c r="S192" s="4"/>
      <c r="T192" s="4"/>
      <c r="U192" s="7">
        <f t="shared" si="27"/>
        <v>30150</v>
      </c>
      <c r="V192" s="8">
        <f>SUM(U190:U192)</f>
        <v>52430</v>
      </c>
    </row>
    <row r="193" spans="1:41">
      <c r="A193" s="64">
        <v>43542</v>
      </c>
      <c r="B193" s="1" t="s">
        <v>33</v>
      </c>
      <c r="C193" s="4">
        <v>550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7">
        <f t="shared" si="27"/>
        <v>22000</v>
      </c>
      <c r="V193" s="8"/>
    </row>
    <row r="194" spans="1:41">
      <c r="A194" s="64">
        <v>43542</v>
      </c>
      <c r="B194" s="1" t="s">
        <v>34</v>
      </c>
      <c r="C194" s="4">
        <v>500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7">
        <f t="shared" si="27"/>
        <v>20000</v>
      </c>
      <c r="V194" s="8">
        <f>SUM(U193:U194)</f>
        <v>42000</v>
      </c>
    </row>
    <row r="195" spans="1:41">
      <c r="A195" s="64">
        <v>43542</v>
      </c>
      <c r="B195" s="1" t="s">
        <v>35</v>
      </c>
      <c r="C195" s="4">
        <v>210</v>
      </c>
      <c r="D195" s="4"/>
      <c r="E195" s="4"/>
      <c r="F195" s="4">
        <v>100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7">
        <f t="shared" si="27"/>
        <v>12400</v>
      </c>
      <c r="V195" s="8"/>
    </row>
    <row r="196" spans="1:41">
      <c r="A196" s="64">
        <v>43542</v>
      </c>
      <c r="B196" s="1" t="s">
        <v>36</v>
      </c>
      <c r="C196" s="4">
        <v>360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7">
        <f t="shared" si="27"/>
        <v>14400</v>
      </c>
      <c r="V196" s="8"/>
    </row>
    <row r="197" spans="1:41">
      <c r="A197" s="64">
        <v>43542</v>
      </c>
      <c r="B197" s="1" t="s">
        <v>37</v>
      </c>
      <c r="C197" s="4">
        <v>400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7">
        <f t="shared" si="27"/>
        <v>16000</v>
      </c>
      <c r="V197" s="8"/>
    </row>
    <row r="198" spans="1:41">
      <c r="A198" s="64">
        <v>43542</v>
      </c>
      <c r="B198" s="1" t="s">
        <v>38</v>
      </c>
      <c r="C198" s="4">
        <v>180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7">
        <f t="shared" si="27"/>
        <v>7200</v>
      </c>
      <c r="V198" s="8"/>
    </row>
    <row r="199" spans="1:41">
      <c r="A199" s="64">
        <v>43542</v>
      </c>
      <c r="B199" s="1" t="s">
        <v>39</v>
      </c>
      <c r="C199" s="4"/>
      <c r="D199" s="4"/>
      <c r="E199" s="4"/>
      <c r="F199" s="4">
        <v>300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7">
        <f t="shared" si="27"/>
        <v>12000</v>
      </c>
      <c r="V199" s="8">
        <f>SUM(U195:U199)</f>
        <v>62000</v>
      </c>
    </row>
    <row r="200" spans="1:41">
      <c r="A200" s="78" t="s">
        <v>1</v>
      </c>
      <c r="B200" s="79"/>
      <c r="C200" s="6">
        <f t="shared" ref="C200:T200" si="38">SUM(C190:C199)</f>
        <v>2200</v>
      </c>
      <c r="D200" s="6">
        <f t="shared" si="38"/>
        <v>0</v>
      </c>
      <c r="E200" s="6">
        <f t="shared" si="38"/>
        <v>0</v>
      </c>
      <c r="F200" s="6">
        <f t="shared" si="38"/>
        <v>400</v>
      </c>
      <c r="G200" s="6">
        <f t="shared" si="38"/>
        <v>0</v>
      </c>
      <c r="H200" s="6">
        <f t="shared" si="38"/>
        <v>0</v>
      </c>
      <c r="I200" s="6">
        <f t="shared" si="38"/>
        <v>466</v>
      </c>
      <c r="J200" s="6">
        <f t="shared" si="38"/>
        <v>0</v>
      </c>
      <c r="K200" s="6">
        <f t="shared" si="38"/>
        <v>0</v>
      </c>
      <c r="L200" s="6">
        <f t="shared" si="38"/>
        <v>0</v>
      </c>
      <c r="M200" s="6">
        <f t="shared" si="38"/>
        <v>826</v>
      </c>
      <c r="N200" s="6">
        <f t="shared" si="38"/>
        <v>0</v>
      </c>
      <c r="O200" s="6">
        <f t="shared" si="38"/>
        <v>0</v>
      </c>
      <c r="P200" s="6">
        <f t="shared" si="38"/>
        <v>0</v>
      </c>
      <c r="Q200" s="6">
        <f t="shared" si="38"/>
        <v>16</v>
      </c>
      <c r="R200" s="6">
        <f t="shared" si="38"/>
        <v>0</v>
      </c>
      <c r="S200" s="6">
        <f t="shared" si="38"/>
        <v>0</v>
      </c>
      <c r="T200" s="6">
        <f t="shared" si="38"/>
        <v>0</v>
      </c>
      <c r="U200" s="46">
        <f t="shared" si="27"/>
        <v>156430</v>
      </c>
      <c r="V200" s="8"/>
      <c r="X200">
        <f t="shared" ref="X200:AO200" si="39">C200</f>
        <v>2200</v>
      </c>
      <c r="Y200">
        <f t="shared" si="39"/>
        <v>0</v>
      </c>
      <c r="Z200">
        <f t="shared" si="39"/>
        <v>0</v>
      </c>
      <c r="AA200">
        <f t="shared" si="39"/>
        <v>400</v>
      </c>
      <c r="AB200">
        <f t="shared" si="39"/>
        <v>0</v>
      </c>
      <c r="AC200">
        <f t="shared" si="39"/>
        <v>0</v>
      </c>
      <c r="AD200">
        <f t="shared" si="39"/>
        <v>466</v>
      </c>
      <c r="AE200">
        <f t="shared" si="39"/>
        <v>0</v>
      </c>
      <c r="AF200">
        <f t="shared" si="39"/>
        <v>0</v>
      </c>
      <c r="AG200">
        <f t="shared" si="39"/>
        <v>0</v>
      </c>
      <c r="AH200">
        <f t="shared" si="39"/>
        <v>826</v>
      </c>
      <c r="AI200">
        <f t="shared" si="39"/>
        <v>0</v>
      </c>
      <c r="AJ200">
        <f t="shared" si="39"/>
        <v>0</v>
      </c>
      <c r="AK200">
        <f t="shared" si="39"/>
        <v>0</v>
      </c>
      <c r="AL200">
        <f t="shared" si="39"/>
        <v>16</v>
      </c>
      <c r="AM200">
        <f t="shared" si="39"/>
        <v>0</v>
      </c>
      <c r="AN200">
        <f t="shared" si="39"/>
        <v>0</v>
      </c>
      <c r="AO200">
        <f t="shared" si="39"/>
        <v>0</v>
      </c>
    </row>
    <row r="201" spans="1:41">
      <c r="A201" s="64">
        <v>43543</v>
      </c>
      <c r="B201" s="1" t="s">
        <v>22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>
        <v>15</v>
      </c>
      <c r="S201" s="4"/>
      <c r="T201" s="4"/>
      <c r="U201" s="7">
        <f t="shared" si="27"/>
        <v>15000</v>
      </c>
      <c r="V201" s="8"/>
    </row>
    <row r="202" spans="1:41">
      <c r="A202" s="64">
        <v>43543</v>
      </c>
      <c r="B202" s="1" t="s">
        <v>24</v>
      </c>
      <c r="C202" s="4"/>
      <c r="D202" s="4"/>
      <c r="E202" s="4"/>
      <c r="F202" s="4"/>
      <c r="G202" s="4"/>
      <c r="H202" s="4"/>
      <c r="I202" s="4">
        <v>139</v>
      </c>
      <c r="J202" s="4"/>
      <c r="K202" s="4"/>
      <c r="L202" s="4"/>
      <c r="M202" s="4"/>
      <c r="N202" s="4"/>
      <c r="O202" s="4"/>
      <c r="P202" s="4">
        <v>100</v>
      </c>
      <c r="Q202" s="4"/>
      <c r="R202" s="4"/>
      <c r="S202" s="4"/>
      <c r="T202" s="4"/>
      <c r="U202" s="7">
        <f t="shared" si="27"/>
        <v>5975</v>
      </c>
      <c r="V202" s="8"/>
    </row>
    <row r="203" spans="1:41">
      <c r="A203" s="64">
        <v>43543</v>
      </c>
      <c r="B203" s="1" t="s">
        <v>32</v>
      </c>
      <c r="C203" s="4"/>
      <c r="D203" s="4">
        <v>120</v>
      </c>
      <c r="E203" s="4"/>
      <c r="F203" s="4"/>
      <c r="G203" s="4"/>
      <c r="H203" s="4"/>
      <c r="I203" s="4">
        <v>5</v>
      </c>
      <c r="J203" s="4"/>
      <c r="K203" s="4">
        <v>400</v>
      </c>
      <c r="L203" s="4"/>
      <c r="M203" s="4"/>
      <c r="N203" s="4"/>
      <c r="O203" s="4"/>
      <c r="P203" s="4"/>
      <c r="Q203" s="4"/>
      <c r="R203" s="4">
        <v>8</v>
      </c>
      <c r="S203" s="4"/>
      <c r="T203" s="4"/>
      <c r="U203" s="7">
        <f t="shared" si="27"/>
        <v>27125</v>
      </c>
      <c r="V203" s="8">
        <f>SUM(U201:U203)</f>
        <v>48100</v>
      </c>
    </row>
    <row r="204" spans="1:41">
      <c r="A204" s="64">
        <v>43543</v>
      </c>
      <c r="B204" s="1" t="s">
        <v>33</v>
      </c>
      <c r="C204" s="4">
        <v>550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7">
        <f t="shared" si="27"/>
        <v>22000</v>
      </c>
      <c r="V204" s="8"/>
    </row>
    <row r="205" spans="1:41">
      <c r="A205" s="64">
        <v>43543</v>
      </c>
      <c r="B205" s="1" t="s">
        <v>34</v>
      </c>
      <c r="C205" s="4">
        <v>500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7">
        <f t="shared" si="27"/>
        <v>20000</v>
      </c>
      <c r="V205" s="8">
        <f>SUM(U204:U205)</f>
        <v>42000</v>
      </c>
    </row>
    <row r="206" spans="1:41">
      <c r="A206" s="64">
        <v>43543</v>
      </c>
      <c r="B206" s="1" t="s">
        <v>35</v>
      </c>
      <c r="C206" s="4"/>
      <c r="D206" s="4"/>
      <c r="E206" s="4"/>
      <c r="F206" s="4">
        <v>268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7">
        <f t="shared" ref="U206:U266" si="40">(C206*40)+(D206*25)+(E206*20)+(F206*40)+(G206*50)+(H206*50)+(I206*25)+(J206*30)+(K206*40)+(L206*30)+(M206*30)+(N206*30)+(O206*30)+(P206*25+(Q206*1000)+(R206*1000)+(S206*950)+(T206*40))</f>
        <v>10720</v>
      </c>
      <c r="V206" s="8"/>
    </row>
    <row r="207" spans="1:41">
      <c r="A207" s="64">
        <v>43543</v>
      </c>
      <c r="B207" s="1" t="s">
        <v>36</v>
      </c>
      <c r="C207" s="4"/>
      <c r="D207" s="4"/>
      <c r="E207" s="4"/>
      <c r="F207" s="4">
        <v>300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7">
        <f t="shared" si="40"/>
        <v>12000</v>
      </c>
      <c r="V207" s="8"/>
    </row>
    <row r="208" spans="1:41">
      <c r="A208" s="64">
        <v>43543</v>
      </c>
      <c r="B208" s="1" t="s">
        <v>37</v>
      </c>
      <c r="C208" s="4"/>
      <c r="D208" s="4"/>
      <c r="E208" s="4"/>
      <c r="F208" s="4">
        <v>225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7">
        <f t="shared" si="40"/>
        <v>9000</v>
      </c>
      <c r="V208" s="8"/>
    </row>
    <row r="209" spans="1:41">
      <c r="A209" s="64">
        <v>43543</v>
      </c>
      <c r="B209" s="1" t="s">
        <v>38</v>
      </c>
      <c r="C209" s="4">
        <v>300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7">
        <f t="shared" si="40"/>
        <v>12000</v>
      </c>
      <c r="V209" s="8"/>
    </row>
    <row r="210" spans="1:41">
      <c r="A210" s="64">
        <v>43543</v>
      </c>
      <c r="B210" s="1" t="s">
        <v>39</v>
      </c>
      <c r="C210" s="4">
        <v>327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7">
        <f t="shared" si="40"/>
        <v>13080</v>
      </c>
      <c r="V210" s="8">
        <f>SUM(U206:U210)</f>
        <v>56800</v>
      </c>
    </row>
    <row r="211" spans="1:41">
      <c r="A211" s="78" t="s">
        <v>1</v>
      </c>
      <c r="B211" s="79"/>
      <c r="C211" s="6">
        <f t="shared" ref="C211:T211" si="41">SUM(C201:C210)</f>
        <v>1677</v>
      </c>
      <c r="D211" s="6">
        <f t="shared" si="41"/>
        <v>120</v>
      </c>
      <c r="E211" s="6">
        <f t="shared" si="41"/>
        <v>0</v>
      </c>
      <c r="F211" s="6">
        <f t="shared" si="41"/>
        <v>793</v>
      </c>
      <c r="G211" s="6">
        <f t="shared" si="41"/>
        <v>0</v>
      </c>
      <c r="H211" s="6">
        <f t="shared" si="41"/>
        <v>0</v>
      </c>
      <c r="I211" s="6">
        <f t="shared" si="41"/>
        <v>144</v>
      </c>
      <c r="J211" s="6">
        <f t="shared" si="41"/>
        <v>0</v>
      </c>
      <c r="K211" s="6">
        <f t="shared" si="41"/>
        <v>400</v>
      </c>
      <c r="L211" s="6">
        <f t="shared" si="41"/>
        <v>0</v>
      </c>
      <c r="M211" s="6">
        <f t="shared" si="41"/>
        <v>0</v>
      </c>
      <c r="N211" s="6">
        <f t="shared" si="41"/>
        <v>0</v>
      </c>
      <c r="O211" s="6">
        <f t="shared" si="41"/>
        <v>0</v>
      </c>
      <c r="P211" s="6">
        <f t="shared" si="41"/>
        <v>100</v>
      </c>
      <c r="Q211" s="6">
        <f t="shared" si="41"/>
        <v>0</v>
      </c>
      <c r="R211" s="6">
        <f t="shared" si="41"/>
        <v>23</v>
      </c>
      <c r="S211" s="6">
        <f t="shared" si="41"/>
        <v>0</v>
      </c>
      <c r="T211" s="6">
        <f t="shared" si="41"/>
        <v>0</v>
      </c>
      <c r="U211" s="46">
        <f t="shared" si="40"/>
        <v>146900</v>
      </c>
      <c r="V211" s="8"/>
      <c r="X211">
        <f t="shared" ref="X211:AO211" si="42">C211</f>
        <v>1677</v>
      </c>
      <c r="Y211">
        <f t="shared" si="42"/>
        <v>120</v>
      </c>
      <c r="Z211">
        <f t="shared" si="42"/>
        <v>0</v>
      </c>
      <c r="AA211">
        <f t="shared" si="42"/>
        <v>793</v>
      </c>
      <c r="AB211">
        <f t="shared" si="42"/>
        <v>0</v>
      </c>
      <c r="AC211">
        <f t="shared" si="42"/>
        <v>0</v>
      </c>
      <c r="AD211">
        <f t="shared" si="42"/>
        <v>144</v>
      </c>
      <c r="AE211">
        <f t="shared" si="42"/>
        <v>0</v>
      </c>
      <c r="AF211">
        <f t="shared" si="42"/>
        <v>400</v>
      </c>
      <c r="AG211">
        <f t="shared" si="42"/>
        <v>0</v>
      </c>
      <c r="AH211">
        <f t="shared" si="42"/>
        <v>0</v>
      </c>
      <c r="AI211">
        <f t="shared" si="42"/>
        <v>0</v>
      </c>
      <c r="AJ211">
        <f t="shared" si="42"/>
        <v>0</v>
      </c>
      <c r="AK211">
        <f t="shared" si="42"/>
        <v>100</v>
      </c>
      <c r="AL211">
        <f t="shared" si="42"/>
        <v>0</v>
      </c>
      <c r="AM211">
        <f t="shared" si="42"/>
        <v>23</v>
      </c>
      <c r="AN211">
        <f t="shared" si="42"/>
        <v>0</v>
      </c>
      <c r="AO211">
        <f t="shared" si="42"/>
        <v>0</v>
      </c>
    </row>
    <row r="212" spans="1:41">
      <c r="A212" s="64">
        <v>43544</v>
      </c>
      <c r="B212" s="1" t="s">
        <v>22</v>
      </c>
      <c r="C212" s="4"/>
      <c r="D212" s="4"/>
      <c r="E212" s="4"/>
      <c r="F212" s="4"/>
      <c r="G212" s="4"/>
      <c r="H212" s="4"/>
      <c r="I212" s="4">
        <v>188</v>
      </c>
      <c r="J212" s="4"/>
      <c r="K212" s="4"/>
      <c r="L212" s="4"/>
      <c r="M212" s="4"/>
      <c r="N212" s="4"/>
      <c r="O212" s="4"/>
      <c r="P212" s="4">
        <v>149</v>
      </c>
      <c r="Q212" s="4"/>
      <c r="R212" s="4">
        <v>2</v>
      </c>
      <c r="S212" s="4"/>
      <c r="T212" s="4"/>
      <c r="U212" s="7">
        <f t="shared" si="40"/>
        <v>10425</v>
      </c>
      <c r="V212" s="8"/>
    </row>
    <row r="213" spans="1:41">
      <c r="A213" s="64">
        <v>43544</v>
      </c>
      <c r="B213" s="1" t="s">
        <v>24</v>
      </c>
      <c r="C213" s="4"/>
      <c r="D213" s="4"/>
      <c r="E213" s="4"/>
      <c r="F213" s="4"/>
      <c r="G213" s="4"/>
      <c r="H213" s="4"/>
      <c r="I213" s="4">
        <v>257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7">
        <f t="shared" si="40"/>
        <v>6425</v>
      </c>
      <c r="V213" s="8"/>
    </row>
    <row r="214" spans="1:41">
      <c r="A214" s="64">
        <v>43544</v>
      </c>
      <c r="B214" s="1" t="s">
        <v>32</v>
      </c>
      <c r="C214" s="4"/>
      <c r="D214" s="4">
        <v>120</v>
      </c>
      <c r="E214" s="4"/>
      <c r="F214" s="4"/>
      <c r="G214" s="4"/>
      <c r="H214" s="4"/>
      <c r="I214" s="4">
        <v>13</v>
      </c>
      <c r="J214" s="4"/>
      <c r="K214" s="4">
        <v>15</v>
      </c>
      <c r="L214" s="4"/>
      <c r="M214" s="4">
        <v>588</v>
      </c>
      <c r="N214" s="4"/>
      <c r="O214" s="4"/>
      <c r="P214" s="4"/>
      <c r="Q214" s="4"/>
      <c r="R214" s="4"/>
      <c r="S214" s="4"/>
      <c r="T214" s="4"/>
      <c r="U214" s="7">
        <f t="shared" si="40"/>
        <v>21565</v>
      </c>
      <c r="V214" s="8">
        <f>SUM(U212:U214)</f>
        <v>38415</v>
      </c>
    </row>
    <row r="215" spans="1:41">
      <c r="A215" s="64">
        <v>43544</v>
      </c>
      <c r="B215" s="1" t="s">
        <v>33</v>
      </c>
      <c r="C215" s="4">
        <v>550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7">
        <f t="shared" si="40"/>
        <v>22000</v>
      </c>
      <c r="V215" s="8"/>
    </row>
    <row r="216" spans="1:41">
      <c r="A216" s="64">
        <v>43544</v>
      </c>
      <c r="B216" s="1" t="s">
        <v>34</v>
      </c>
      <c r="C216" s="4">
        <v>500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7">
        <f t="shared" si="40"/>
        <v>20000</v>
      </c>
      <c r="V216" s="8">
        <f>SUM(U215:U216)</f>
        <v>42000</v>
      </c>
    </row>
    <row r="217" spans="1:41">
      <c r="A217" s="64">
        <v>43544</v>
      </c>
      <c r="B217" s="1" t="s">
        <v>35</v>
      </c>
      <c r="C217" s="4"/>
      <c r="D217" s="4"/>
      <c r="E217" s="4"/>
      <c r="F217" s="4"/>
      <c r="G217" s="4">
        <v>150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7">
        <f t="shared" si="40"/>
        <v>7500</v>
      </c>
      <c r="V217" s="8"/>
    </row>
    <row r="218" spans="1:41">
      <c r="A218" s="64">
        <v>43544</v>
      </c>
      <c r="B218" s="1" t="s">
        <v>36</v>
      </c>
      <c r="C218" s="4">
        <v>240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7">
        <f t="shared" si="40"/>
        <v>9600</v>
      </c>
      <c r="V218" s="8"/>
    </row>
    <row r="219" spans="1:41">
      <c r="A219" s="64">
        <v>43544</v>
      </c>
      <c r="B219" s="1" t="s">
        <v>37</v>
      </c>
      <c r="C219" s="4">
        <v>260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7">
        <f t="shared" si="40"/>
        <v>10400</v>
      </c>
      <c r="V219" s="8"/>
    </row>
    <row r="220" spans="1:41">
      <c r="A220" s="64">
        <v>43544</v>
      </c>
      <c r="B220" s="1" t="s">
        <v>38</v>
      </c>
      <c r="C220" s="4"/>
      <c r="D220" s="4"/>
      <c r="E220" s="4"/>
      <c r="F220" s="4">
        <v>202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7">
        <f t="shared" si="40"/>
        <v>8080</v>
      </c>
      <c r="V220" s="8"/>
    </row>
    <row r="221" spans="1:41">
      <c r="A221" s="64">
        <v>43544</v>
      </c>
      <c r="B221" s="1" t="s">
        <v>39</v>
      </c>
      <c r="C221" s="4"/>
      <c r="D221" s="4"/>
      <c r="E221" s="4"/>
      <c r="F221" s="4">
        <v>235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7">
        <f t="shared" si="40"/>
        <v>9400</v>
      </c>
      <c r="V221" s="8">
        <f>SUM(U217:U221)</f>
        <v>44980</v>
      </c>
    </row>
    <row r="222" spans="1:41">
      <c r="A222" s="78" t="s">
        <v>1</v>
      </c>
      <c r="B222" s="79"/>
      <c r="C222" s="6">
        <f t="shared" ref="C222:T222" si="43">SUM(C212:C221)</f>
        <v>1550</v>
      </c>
      <c r="D222" s="6">
        <f t="shared" si="43"/>
        <v>120</v>
      </c>
      <c r="E222" s="6">
        <f t="shared" si="43"/>
        <v>0</v>
      </c>
      <c r="F222" s="6">
        <f t="shared" si="43"/>
        <v>437</v>
      </c>
      <c r="G222" s="6">
        <f t="shared" si="43"/>
        <v>150</v>
      </c>
      <c r="H222" s="6">
        <f t="shared" si="43"/>
        <v>0</v>
      </c>
      <c r="I222" s="6">
        <f t="shared" si="43"/>
        <v>458</v>
      </c>
      <c r="J222" s="6">
        <f t="shared" si="43"/>
        <v>0</v>
      </c>
      <c r="K222" s="6">
        <f t="shared" si="43"/>
        <v>15</v>
      </c>
      <c r="L222" s="6">
        <f t="shared" si="43"/>
        <v>0</v>
      </c>
      <c r="M222" s="6">
        <f t="shared" si="43"/>
        <v>588</v>
      </c>
      <c r="N222" s="6">
        <f t="shared" si="43"/>
        <v>0</v>
      </c>
      <c r="O222" s="6">
        <f t="shared" si="43"/>
        <v>0</v>
      </c>
      <c r="P222" s="6">
        <f t="shared" si="43"/>
        <v>149</v>
      </c>
      <c r="Q222" s="6">
        <f t="shared" si="43"/>
        <v>0</v>
      </c>
      <c r="R222" s="6">
        <f t="shared" si="43"/>
        <v>2</v>
      </c>
      <c r="S222" s="6">
        <f t="shared" si="43"/>
        <v>0</v>
      </c>
      <c r="T222" s="6">
        <f t="shared" si="43"/>
        <v>0</v>
      </c>
      <c r="U222" s="46">
        <f t="shared" si="40"/>
        <v>125395</v>
      </c>
      <c r="V222" s="8"/>
      <c r="X222">
        <f t="shared" ref="X222:AO222" si="44">C222</f>
        <v>1550</v>
      </c>
      <c r="Y222">
        <f t="shared" si="44"/>
        <v>120</v>
      </c>
      <c r="Z222">
        <f t="shared" si="44"/>
        <v>0</v>
      </c>
      <c r="AA222">
        <f t="shared" si="44"/>
        <v>437</v>
      </c>
      <c r="AB222">
        <f t="shared" si="44"/>
        <v>150</v>
      </c>
      <c r="AC222">
        <f t="shared" si="44"/>
        <v>0</v>
      </c>
      <c r="AD222">
        <f t="shared" si="44"/>
        <v>458</v>
      </c>
      <c r="AE222">
        <f t="shared" si="44"/>
        <v>0</v>
      </c>
      <c r="AF222">
        <f t="shared" si="44"/>
        <v>15</v>
      </c>
      <c r="AG222">
        <f t="shared" si="44"/>
        <v>0</v>
      </c>
      <c r="AH222">
        <f t="shared" si="44"/>
        <v>588</v>
      </c>
      <c r="AI222">
        <f t="shared" si="44"/>
        <v>0</v>
      </c>
      <c r="AJ222">
        <f t="shared" si="44"/>
        <v>0</v>
      </c>
      <c r="AK222">
        <f t="shared" si="44"/>
        <v>149</v>
      </c>
      <c r="AL222">
        <f t="shared" si="44"/>
        <v>0</v>
      </c>
      <c r="AM222">
        <f t="shared" si="44"/>
        <v>2</v>
      </c>
      <c r="AN222">
        <f t="shared" si="44"/>
        <v>0</v>
      </c>
      <c r="AO222">
        <f t="shared" si="44"/>
        <v>0</v>
      </c>
    </row>
    <row r="223" spans="1:41">
      <c r="A223" s="64">
        <v>43545</v>
      </c>
      <c r="B223" s="1" t="s">
        <v>22</v>
      </c>
      <c r="C223" s="4"/>
      <c r="D223" s="4"/>
      <c r="E223" s="4"/>
      <c r="F223" s="4"/>
      <c r="G223" s="4"/>
      <c r="H223" s="4"/>
      <c r="I223" s="4">
        <v>115</v>
      </c>
      <c r="J223" s="4"/>
      <c r="K223" s="4"/>
      <c r="L223" s="4"/>
      <c r="M223" s="4"/>
      <c r="N223" s="4"/>
      <c r="O223" s="4"/>
      <c r="P223" s="4">
        <v>120</v>
      </c>
      <c r="Q223" s="4"/>
      <c r="R223" s="4"/>
      <c r="S223" s="4"/>
      <c r="T223" s="4"/>
      <c r="U223" s="7">
        <f t="shared" si="40"/>
        <v>5875</v>
      </c>
      <c r="V223" s="8"/>
    </row>
    <row r="224" spans="1:41">
      <c r="A224" s="64">
        <v>43545</v>
      </c>
      <c r="B224" s="1" t="s">
        <v>24</v>
      </c>
      <c r="C224" s="4"/>
      <c r="D224" s="4"/>
      <c r="E224" s="4"/>
      <c r="F224" s="4"/>
      <c r="G224" s="4"/>
      <c r="H224" s="4"/>
      <c r="I224" s="4">
        <v>230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7">
        <f t="shared" si="40"/>
        <v>5750</v>
      </c>
      <c r="V224" s="8"/>
    </row>
    <row r="225" spans="1:41">
      <c r="A225" s="64">
        <v>43545</v>
      </c>
      <c r="B225" s="1" t="s">
        <v>32</v>
      </c>
      <c r="C225" s="4"/>
      <c r="D225" s="4"/>
      <c r="E225" s="4"/>
      <c r="F225" s="4"/>
      <c r="G225" s="4"/>
      <c r="H225" s="4"/>
      <c r="I225" s="4">
        <v>17</v>
      </c>
      <c r="J225" s="4"/>
      <c r="K225" s="4">
        <v>11</v>
      </c>
      <c r="L225" s="4"/>
      <c r="M225" s="4">
        <v>300</v>
      </c>
      <c r="N225" s="4"/>
      <c r="O225" s="4"/>
      <c r="P225" s="4"/>
      <c r="Q225" s="4"/>
      <c r="R225" s="4">
        <v>5</v>
      </c>
      <c r="S225" s="4"/>
      <c r="T225" s="4"/>
      <c r="U225" s="7">
        <f t="shared" si="40"/>
        <v>14865</v>
      </c>
      <c r="V225" s="8">
        <f>SUM(U223:U225)</f>
        <v>26490</v>
      </c>
    </row>
    <row r="226" spans="1:41">
      <c r="A226" s="64">
        <v>43545</v>
      </c>
      <c r="B226" s="1" t="s">
        <v>33</v>
      </c>
      <c r="C226" s="4">
        <v>900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7">
        <f t="shared" si="40"/>
        <v>36000</v>
      </c>
      <c r="V226" s="8"/>
    </row>
    <row r="227" spans="1:41">
      <c r="A227" s="64">
        <v>43545</v>
      </c>
      <c r="B227" s="1" t="s">
        <v>34</v>
      </c>
      <c r="C227" s="4">
        <v>500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7">
        <f t="shared" si="40"/>
        <v>20000</v>
      </c>
      <c r="V227" s="8">
        <f>SUM(U226:U227)</f>
        <v>56000</v>
      </c>
    </row>
    <row r="228" spans="1:41">
      <c r="A228" s="64">
        <v>43545</v>
      </c>
      <c r="B228" s="1" t="s">
        <v>35</v>
      </c>
      <c r="C228" s="4">
        <v>100</v>
      </c>
      <c r="D228" s="4"/>
      <c r="E228" s="4"/>
      <c r="F228" s="4"/>
      <c r="G228" s="4">
        <v>40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7">
        <f t="shared" si="40"/>
        <v>6000</v>
      </c>
      <c r="V228" s="8"/>
    </row>
    <row r="229" spans="1:41">
      <c r="A229" s="64">
        <v>43545</v>
      </c>
      <c r="B229" s="1" t="s">
        <v>36</v>
      </c>
      <c r="C229" s="4"/>
      <c r="D229" s="4"/>
      <c r="E229" s="4"/>
      <c r="F229" s="4">
        <v>250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7">
        <f t="shared" si="40"/>
        <v>10000</v>
      </c>
      <c r="V229" s="8"/>
    </row>
    <row r="230" spans="1:41">
      <c r="A230" s="64">
        <v>43545</v>
      </c>
      <c r="B230" s="1" t="s">
        <v>37</v>
      </c>
      <c r="C230" s="4"/>
      <c r="D230" s="4"/>
      <c r="E230" s="4"/>
      <c r="F230" s="4">
        <v>200</v>
      </c>
      <c r="G230" s="4">
        <v>44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7">
        <f t="shared" si="40"/>
        <v>10200</v>
      </c>
      <c r="V230" s="8"/>
    </row>
    <row r="231" spans="1:41">
      <c r="A231" s="64">
        <v>43545</v>
      </c>
      <c r="B231" s="1" t="s">
        <v>38</v>
      </c>
      <c r="C231" s="4"/>
      <c r="D231" s="4"/>
      <c r="E231" s="4"/>
      <c r="F231" s="4">
        <v>180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7">
        <f t="shared" si="40"/>
        <v>7200</v>
      </c>
      <c r="V231" s="8"/>
    </row>
    <row r="232" spans="1:41">
      <c r="A232" s="64">
        <v>43545</v>
      </c>
      <c r="B232" s="1" t="s">
        <v>39</v>
      </c>
      <c r="C232" s="4"/>
      <c r="D232" s="4"/>
      <c r="E232" s="4"/>
      <c r="F232" s="4">
        <v>240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7">
        <f t="shared" si="40"/>
        <v>9600</v>
      </c>
      <c r="V232" s="8">
        <f>SUM(U228:U232)</f>
        <v>43000</v>
      </c>
    </row>
    <row r="233" spans="1:41">
      <c r="A233" s="78" t="s">
        <v>1</v>
      </c>
      <c r="B233" s="79"/>
      <c r="C233" s="6">
        <f t="shared" ref="C233:T233" si="45">SUM(C223:C232)</f>
        <v>1500</v>
      </c>
      <c r="D233" s="6">
        <f t="shared" si="45"/>
        <v>0</v>
      </c>
      <c r="E233" s="6">
        <f t="shared" si="45"/>
        <v>0</v>
      </c>
      <c r="F233" s="6">
        <f t="shared" si="45"/>
        <v>870</v>
      </c>
      <c r="G233" s="6">
        <f t="shared" si="45"/>
        <v>84</v>
      </c>
      <c r="H233" s="6">
        <f t="shared" si="45"/>
        <v>0</v>
      </c>
      <c r="I233" s="6">
        <f t="shared" si="45"/>
        <v>362</v>
      </c>
      <c r="J233" s="6">
        <f t="shared" si="45"/>
        <v>0</v>
      </c>
      <c r="K233" s="6">
        <f t="shared" si="45"/>
        <v>11</v>
      </c>
      <c r="L233" s="6">
        <f t="shared" si="45"/>
        <v>0</v>
      </c>
      <c r="M233" s="6">
        <f t="shared" si="45"/>
        <v>300</v>
      </c>
      <c r="N233" s="6">
        <f t="shared" si="45"/>
        <v>0</v>
      </c>
      <c r="O233" s="6">
        <f t="shared" si="45"/>
        <v>0</v>
      </c>
      <c r="P233" s="6">
        <f t="shared" si="45"/>
        <v>120</v>
      </c>
      <c r="Q233" s="6">
        <f t="shared" si="45"/>
        <v>0</v>
      </c>
      <c r="R233" s="6">
        <f t="shared" si="45"/>
        <v>5</v>
      </c>
      <c r="S233" s="6">
        <f t="shared" si="45"/>
        <v>0</v>
      </c>
      <c r="T233" s="6">
        <f t="shared" si="45"/>
        <v>0</v>
      </c>
      <c r="U233" s="46">
        <f t="shared" si="40"/>
        <v>125490</v>
      </c>
      <c r="V233" s="8">
        <f>SUM(C233:T233)</f>
        <v>3252</v>
      </c>
      <c r="X233">
        <f t="shared" ref="X233:AO233" si="46">C233</f>
        <v>1500</v>
      </c>
      <c r="Y233">
        <f t="shared" si="46"/>
        <v>0</v>
      </c>
      <c r="Z233">
        <f t="shared" si="46"/>
        <v>0</v>
      </c>
      <c r="AA233">
        <f t="shared" si="46"/>
        <v>870</v>
      </c>
      <c r="AB233">
        <f t="shared" si="46"/>
        <v>84</v>
      </c>
      <c r="AC233">
        <f t="shared" si="46"/>
        <v>0</v>
      </c>
      <c r="AD233">
        <f t="shared" si="46"/>
        <v>362</v>
      </c>
      <c r="AE233">
        <f t="shared" si="46"/>
        <v>0</v>
      </c>
      <c r="AF233">
        <f t="shared" si="46"/>
        <v>11</v>
      </c>
      <c r="AG233">
        <f t="shared" si="46"/>
        <v>0</v>
      </c>
      <c r="AH233">
        <f t="shared" si="46"/>
        <v>300</v>
      </c>
      <c r="AI233">
        <f t="shared" si="46"/>
        <v>0</v>
      </c>
      <c r="AJ233">
        <f t="shared" si="46"/>
        <v>0</v>
      </c>
      <c r="AK233">
        <f t="shared" si="46"/>
        <v>120</v>
      </c>
      <c r="AL233">
        <f t="shared" si="46"/>
        <v>0</v>
      </c>
      <c r="AM233">
        <f t="shared" si="46"/>
        <v>5</v>
      </c>
      <c r="AN233">
        <f t="shared" si="46"/>
        <v>0</v>
      </c>
      <c r="AO233">
        <f t="shared" si="46"/>
        <v>0</v>
      </c>
    </row>
    <row r="234" spans="1:41">
      <c r="A234" s="64">
        <v>43546</v>
      </c>
      <c r="B234" s="1" t="s">
        <v>22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>
        <v>238</v>
      </c>
      <c r="Q234" s="4"/>
      <c r="R234" s="4"/>
      <c r="S234" s="4"/>
      <c r="T234" s="4"/>
      <c r="U234" s="7">
        <f t="shared" si="40"/>
        <v>5950</v>
      </c>
      <c r="V234" s="8"/>
    </row>
    <row r="235" spans="1:41">
      <c r="A235" s="64">
        <v>43546</v>
      </c>
      <c r="B235" s="1" t="s">
        <v>24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>
        <v>172</v>
      </c>
      <c r="Q235" s="4"/>
      <c r="R235" s="4"/>
      <c r="S235" s="4"/>
      <c r="T235" s="4"/>
      <c r="U235" s="7">
        <f t="shared" si="40"/>
        <v>4300</v>
      </c>
      <c r="V235" s="8"/>
    </row>
    <row r="236" spans="1:41">
      <c r="A236" s="64">
        <v>43546</v>
      </c>
      <c r="B236" s="1" t="s">
        <v>32</v>
      </c>
      <c r="C236" s="4"/>
      <c r="D236" s="4"/>
      <c r="E236" s="4"/>
      <c r="F236" s="4"/>
      <c r="G236" s="4"/>
      <c r="H236" s="4"/>
      <c r="I236" s="4">
        <v>10</v>
      </c>
      <c r="J236" s="4"/>
      <c r="K236" s="4"/>
      <c r="L236" s="4"/>
      <c r="M236" s="4">
        <v>600</v>
      </c>
      <c r="N236" s="4"/>
      <c r="O236" s="4"/>
      <c r="P236" s="4"/>
      <c r="Q236" s="4"/>
      <c r="R236" s="4"/>
      <c r="S236" s="4"/>
      <c r="T236" s="4"/>
      <c r="U236" s="7">
        <f t="shared" si="40"/>
        <v>18250</v>
      </c>
      <c r="V236" s="8">
        <f>SUM(U234:U236)</f>
        <v>28500</v>
      </c>
    </row>
    <row r="237" spans="1:41">
      <c r="A237" s="64">
        <v>43546</v>
      </c>
      <c r="B237" s="1" t="s">
        <v>33</v>
      </c>
      <c r="C237" s="4">
        <v>400</v>
      </c>
      <c r="D237" s="4">
        <v>80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7">
        <f t="shared" si="40"/>
        <v>18000</v>
      </c>
      <c r="V237" s="8"/>
    </row>
    <row r="238" spans="1:41">
      <c r="A238" s="64">
        <v>43546</v>
      </c>
      <c r="B238" s="1" t="s">
        <v>34</v>
      </c>
      <c r="C238" s="4">
        <v>200</v>
      </c>
      <c r="D238" s="4">
        <v>100</v>
      </c>
      <c r="E238" s="4"/>
      <c r="F238" s="4"/>
      <c r="G238" s="4"/>
      <c r="H238" s="4"/>
      <c r="I238" s="4"/>
      <c r="J238" s="4"/>
      <c r="K238" s="4"/>
      <c r="L238" s="4"/>
      <c r="M238" s="4">
        <v>430</v>
      </c>
      <c r="N238" s="4"/>
      <c r="O238" s="4"/>
      <c r="P238" s="4"/>
      <c r="Q238" s="4"/>
      <c r="R238" s="4"/>
      <c r="S238" s="4"/>
      <c r="T238" s="4"/>
      <c r="U238" s="7">
        <f t="shared" si="40"/>
        <v>23400</v>
      </c>
      <c r="V238" s="8">
        <f>SUM(U237:U238)</f>
        <v>41400</v>
      </c>
    </row>
    <row r="239" spans="1:41">
      <c r="A239" s="64">
        <v>43546</v>
      </c>
      <c r="B239" s="1" t="s">
        <v>35</v>
      </c>
      <c r="C239" s="4">
        <v>148</v>
      </c>
      <c r="D239" s="4"/>
      <c r="E239" s="4"/>
      <c r="F239" s="4"/>
      <c r="G239" s="4">
        <v>70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7">
        <f t="shared" si="40"/>
        <v>9420</v>
      </c>
      <c r="V239" s="8"/>
    </row>
    <row r="240" spans="1:41">
      <c r="A240" s="64">
        <v>43546</v>
      </c>
      <c r="B240" s="1" t="s">
        <v>36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>
        <v>33</v>
      </c>
      <c r="T240" s="4"/>
      <c r="U240" s="7">
        <f t="shared" si="40"/>
        <v>31350</v>
      </c>
      <c r="V240" s="8"/>
    </row>
    <row r="241" spans="1:41">
      <c r="A241" s="64">
        <v>43546</v>
      </c>
      <c r="B241" s="1" t="s">
        <v>37</v>
      </c>
      <c r="C241" s="4">
        <v>200</v>
      </c>
      <c r="D241" s="4"/>
      <c r="E241" s="4"/>
      <c r="F241" s="4"/>
      <c r="G241" s="4">
        <v>46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7">
        <f t="shared" si="40"/>
        <v>10300</v>
      </c>
      <c r="V241" s="8"/>
    </row>
    <row r="242" spans="1:41">
      <c r="A242" s="64">
        <v>43546</v>
      </c>
      <c r="B242" s="1" t="s">
        <v>38</v>
      </c>
      <c r="C242" s="4"/>
      <c r="D242" s="4"/>
      <c r="E242" s="4"/>
      <c r="F242" s="4">
        <v>197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7">
        <f t="shared" si="40"/>
        <v>7880</v>
      </c>
      <c r="V242" s="8"/>
    </row>
    <row r="243" spans="1:41">
      <c r="A243" s="64">
        <v>43546</v>
      </c>
      <c r="B243" s="1" t="s">
        <v>39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7">
        <f t="shared" si="40"/>
        <v>0</v>
      </c>
      <c r="V243" s="8">
        <f>SUM(U239:U243)</f>
        <v>58950</v>
      </c>
    </row>
    <row r="244" spans="1:41">
      <c r="A244" s="78" t="s">
        <v>1</v>
      </c>
      <c r="B244" s="79"/>
      <c r="C244" s="6">
        <f t="shared" ref="C244:T244" si="47">SUM(C234:C243)</f>
        <v>948</v>
      </c>
      <c r="D244" s="6">
        <f t="shared" si="47"/>
        <v>180</v>
      </c>
      <c r="E244" s="6">
        <f t="shared" si="47"/>
        <v>0</v>
      </c>
      <c r="F244" s="6">
        <f t="shared" si="47"/>
        <v>197</v>
      </c>
      <c r="G244" s="6">
        <f t="shared" si="47"/>
        <v>116</v>
      </c>
      <c r="H244" s="6">
        <f t="shared" si="47"/>
        <v>0</v>
      </c>
      <c r="I244" s="6">
        <f t="shared" si="47"/>
        <v>10</v>
      </c>
      <c r="J244" s="6">
        <f t="shared" si="47"/>
        <v>0</v>
      </c>
      <c r="K244" s="6">
        <f t="shared" si="47"/>
        <v>0</v>
      </c>
      <c r="L244" s="6">
        <f t="shared" si="47"/>
        <v>0</v>
      </c>
      <c r="M244" s="6">
        <f t="shared" si="47"/>
        <v>1030</v>
      </c>
      <c r="N244" s="6">
        <f t="shared" si="47"/>
        <v>0</v>
      </c>
      <c r="O244" s="6">
        <f t="shared" si="47"/>
        <v>0</v>
      </c>
      <c r="P244" s="6">
        <f t="shared" si="47"/>
        <v>410</v>
      </c>
      <c r="Q244" s="6">
        <f t="shared" si="47"/>
        <v>0</v>
      </c>
      <c r="R244" s="6">
        <f t="shared" si="47"/>
        <v>0</v>
      </c>
      <c r="S244" s="6">
        <f t="shared" si="47"/>
        <v>33</v>
      </c>
      <c r="T244" s="6">
        <f t="shared" si="47"/>
        <v>0</v>
      </c>
      <c r="U244" s="46">
        <f t="shared" si="40"/>
        <v>128850</v>
      </c>
      <c r="V244" s="8"/>
      <c r="X244">
        <f t="shared" ref="X244:AO244" si="48">C244</f>
        <v>948</v>
      </c>
      <c r="Y244">
        <f t="shared" si="48"/>
        <v>180</v>
      </c>
      <c r="Z244">
        <f t="shared" si="48"/>
        <v>0</v>
      </c>
      <c r="AA244">
        <f t="shared" si="48"/>
        <v>197</v>
      </c>
      <c r="AB244">
        <f t="shared" si="48"/>
        <v>116</v>
      </c>
      <c r="AC244">
        <f t="shared" si="48"/>
        <v>0</v>
      </c>
      <c r="AD244">
        <f t="shared" si="48"/>
        <v>10</v>
      </c>
      <c r="AE244">
        <f t="shared" si="48"/>
        <v>0</v>
      </c>
      <c r="AF244">
        <f t="shared" si="48"/>
        <v>0</v>
      </c>
      <c r="AG244">
        <f t="shared" si="48"/>
        <v>0</v>
      </c>
      <c r="AH244">
        <f t="shared" si="48"/>
        <v>1030</v>
      </c>
      <c r="AI244">
        <f t="shared" si="48"/>
        <v>0</v>
      </c>
      <c r="AJ244">
        <f t="shared" si="48"/>
        <v>0</v>
      </c>
      <c r="AK244">
        <f t="shared" si="48"/>
        <v>410</v>
      </c>
      <c r="AL244">
        <f t="shared" si="48"/>
        <v>0</v>
      </c>
      <c r="AM244">
        <f t="shared" si="48"/>
        <v>0</v>
      </c>
      <c r="AN244">
        <f t="shared" si="48"/>
        <v>33</v>
      </c>
      <c r="AO244">
        <f t="shared" si="48"/>
        <v>0</v>
      </c>
    </row>
    <row r="245" spans="1:41">
      <c r="A245" s="64">
        <v>43547</v>
      </c>
      <c r="B245" s="1" t="s">
        <v>22</v>
      </c>
      <c r="C245" s="4"/>
      <c r="D245" s="4"/>
      <c r="E245" s="4"/>
      <c r="F245" s="4"/>
      <c r="G245" s="4"/>
      <c r="H245" s="4"/>
      <c r="I245" s="4">
        <v>5</v>
      </c>
      <c r="J245" s="4"/>
      <c r="K245" s="4"/>
      <c r="L245" s="4"/>
      <c r="M245" s="4"/>
      <c r="N245" s="4"/>
      <c r="O245" s="4"/>
      <c r="P245" s="4">
        <v>175</v>
      </c>
      <c r="Q245" s="4"/>
      <c r="R245" s="4"/>
      <c r="S245" s="4"/>
      <c r="T245" s="4"/>
      <c r="U245" s="7">
        <f t="shared" si="40"/>
        <v>4500</v>
      </c>
      <c r="V245" s="8"/>
    </row>
    <row r="246" spans="1:41">
      <c r="A246" s="64">
        <v>43547</v>
      </c>
      <c r="B246" s="1" t="s">
        <v>24</v>
      </c>
      <c r="C246" s="4"/>
      <c r="D246" s="4"/>
      <c r="E246" s="4"/>
      <c r="F246" s="4"/>
      <c r="G246" s="4"/>
      <c r="H246" s="4"/>
      <c r="I246" s="4">
        <v>100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7">
        <f t="shared" si="40"/>
        <v>2500</v>
      </c>
      <c r="V246" s="8"/>
    </row>
    <row r="247" spans="1:41">
      <c r="A247" s="64">
        <v>43547</v>
      </c>
      <c r="B247" s="1" t="s">
        <v>32</v>
      </c>
      <c r="C247" s="4"/>
      <c r="D247" s="4"/>
      <c r="E247" s="4"/>
      <c r="F247" s="4"/>
      <c r="G247" s="4"/>
      <c r="H247" s="4"/>
      <c r="I247" s="4">
        <v>11</v>
      </c>
      <c r="J247" s="4"/>
      <c r="K247" s="4"/>
      <c r="L247" s="4"/>
      <c r="M247" s="4">
        <v>138</v>
      </c>
      <c r="N247" s="4"/>
      <c r="O247" s="4"/>
      <c r="P247" s="4"/>
      <c r="Q247" s="4"/>
      <c r="R247" s="4">
        <v>10</v>
      </c>
      <c r="S247" s="4"/>
      <c r="T247" s="4"/>
      <c r="U247" s="7">
        <f t="shared" si="40"/>
        <v>14415</v>
      </c>
      <c r="V247" s="8">
        <f>SUM(U245:U247)</f>
        <v>21415</v>
      </c>
    </row>
    <row r="248" spans="1:41">
      <c r="A248" s="64">
        <v>43547</v>
      </c>
      <c r="B248" s="1" t="s">
        <v>33</v>
      </c>
      <c r="C248" s="4">
        <v>400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7">
        <f t="shared" si="40"/>
        <v>16000</v>
      </c>
      <c r="V248" s="8"/>
    </row>
    <row r="249" spans="1:41">
      <c r="A249" s="64">
        <v>43547</v>
      </c>
      <c r="B249" s="1" t="s">
        <v>34</v>
      </c>
      <c r="C249" s="4">
        <v>750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7">
        <f t="shared" si="40"/>
        <v>30000</v>
      </c>
      <c r="V249" s="8">
        <f>SUM(U248:U249)</f>
        <v>46000</v>
      </c>
    </row>
    <row r="250" spans="1:41">
      <c r="A250" s="64">
        <v>43547</v>
      </c>
      <c r="B250" s="1" t="s">
        <v>35</v>
      </c>
      <c r="C250" s="4">
        <v>160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7">
        <f t="shared" si="40"/>
        <v>6400</v>
      </c>
      <c r="V250" s="8"/>
    </row>
    <row r="251" spans="1:41">
      <c r="A251" s="64">
        <v>43547</v>
      </c>
      <c r="B251" s="1" t="s">
        <v>36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>
        <v>8</v>
      </c>
      <c r="T251" s="4"/>
      <c r="U251" s="7">
        <f t="shared" si="40"/>
        <v>7600</v>
      </c>
      <c r="V251" s="8"/>
    </row>
    <row r="252" spans="1:41">
      <c r="A252" s="64">
        <v>43547</v>
      </c>
      <c r="B252" s="1" t="s">
        <v>37</v>
      </c>
      <c r="C252" s="4">
        <v>240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7">
        <f t="shared" si="40"/>
        <v>9600</v>
      </c>
      <c r="V252" s="8"/>
    </row>
    <row r="253" spans="1:41">
      <c r="A253" s="64">
        <v>43547</v>
      </c>
      <c r="B253" s="1" t="s">
        <v>38</v>
      </c>
      <c r="C253" s="4"/>
      <c r="D253" s="4"/>
      <c r="E253" s="4"/>
      <c r="F253" s="4">
        <v>250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7">
        <f t="shared" si="40"/>
        <v>10000</v>
      </c>
      <c r="V253" s="8"/>
    </row>
    <row r="254" spans="1:41">
      <c r="A254" s="64">
        <v>43547</v>
      </c>
      <c r="B254" s="1" t="s">
        <v>39</v>
      </c>
      <c r="C254" s="4"/>
      <c r="D254" s="4"/>
      <c r="E254" s="4"/>
      <c r="F254" s="4">
        <v>108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7">
        <f t="shared" si="40"/>
        <v>4320</v>
      </c>
      <c r="V254" s="8">
        <f>SUM(U250:U254)</f>
        <v>37920</v>
      </c>
    </row>
    <row r="255" spans="1:41">
      <c r="A255" s="78" t="s">
        <v>1</v>
      </c>
      <c r="B255" s="79"/>
      <c r="C255" s="6">
        <f t="shared" ref="C255:T255" si="49">SUM(C245:C254)</f>
        <v>1550</v>
      </c>
      <c r="D255" s="6">
        <f t="shared" si="49"/>
        <v>0</v>
      </c>
      <c r="E255" s="6">
        <f t="shared" si="49"/>
        <v>0</v>
      </c>
      <c r="F255" s="6">
        <f t="shared" si="49"/>
        <v>358</v>
      </c>
      <c r="G255" s="6">
        <f t="shared" si="49"/>
        <v>0</v>
      </c>
      <c r="H255" s="6">
        <f t="shared" si="49"/>
        <v>0</v>
      </c>
      <c r="I255" s="6">
        <f t="shared" si="49"/>
        <v>116</v>
      </c>
      <c r="J255" s="6">
        <f t="shared" si="49"/>
        <v>0</v>
      </c>
      <c r="K255" s="6">
        <f t="shared" si="49"/>
        <v>0</v>
      </c>
      <c r="L255" s="6">
        <f t="shared" si="49"/>
        <v>0</v>
      </c>
      <c r="M255" s="6">
        <f t="shared" si="49"/>
        <v>138</v>
      </c>
      <c r="N255" s="6">
        <f t="shared" si="49"/>
        <v>0</v>
      </c>
      <c r="O255" s="6">
        <f t="shared" si="49"/>
        <v>0</v>
      </c>
      <c r="P255" s="6">
        <f t="shared" si="49"/>
        <v>175</v>
      </c>
      <c r="Q255" s="6">
        <f t="shared" si="49"/>
        <v>0</v>
      </c>
      <c r="R255" s="6">
        <f t="shared" si="49"/>
        <v>10</v>
      </c>
      <c r="S255" s="6">
        <f t="shared" si="49"/>
        <v>8</v>
      </c>
      <c r="T255" s="6">
        <f t="shared" si="49"/>
        <v>0</v>
      </c>
      <c r="U255" s="46">
        <f t="shared" si="40"/>
        <v>105335</v>
      </c>
      <c r="V255" s="8"/>
      <c r="X255">
        <f t="shared" ref="X255:AO255" si="50">C255</f>
        <v>1550</v>
      </c>
      <c r="Y255">
        <f t="shared" si="50"/>
        <v>0</v>
      </c>
      <c r="Z255">
        <f t="shared" si="50"/>
        <v>0</v>
      </c>
      <c r="AA255">
        <f t="shared" si="50"/>
        <v>358</v>
      </c>
      <c r="AB255">
        <f t="shared" si="50"/>
        <v>0</v>
      </c>
      <c r="AC255">
        <f t="shared" si="50"/>
        <v>0</v>
      </c>
      <c r="AD255">
        <f t="shared" si="50"/>
        <v>116</v>
      </c>
      <c r="AE255">
        <f t="shared" si="50"/>
        <v>0</v>
      </c>
      <c r="AF255">
        <f t="shared" si="50"/>
        <v>0</v>
      </c>
      <c r="AG255">
        <f t="shared" si="50"/>
        <v>0</v>
      </c>
      <c r="AH255">
        <f t="shared" si="50"/>
        <v>138</v>
      </c>
      <c r="AI255">
        <f t="shared" si="50"/>
        <v>0</v>
      </c>
      <c r="AJ255">
        <f t="shared" si="50"/>
        <v>0</v>
      </c>
      <c r="AK255">
        <f t="shared" si="50"/>
        <v>175</v>
      </c>
      <c r="AL255">
        <f t="shared" si="50"/>
        <v>0</v>
      </c>
      <c r="AM255">
        <f t="shared" si="50"/>
        <v>10</v>
      </c>
      <c r="AN255">
        <f t="shared" si="50"/>
        <v>8</v>
      </c>
      <c r="AO255">
        <f t="shared" si="50"/>
        <v>0</v>
      </c>
    </row>
    <row r="256" spans="1:41">
      <c r="A256" s="64">
        <v>43548</v>
      </c>
      <c r="B256" s="1" t="s">
        <v>22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7">
        <f t="shared" si="40"/>
        <v>0</v>
      </c>
      <c r="V256" s="8"/>
    </row>
    <row r="257" spans="1:41">
      <c r="A257" s="64">
        <v>43548</v>
      </c>
      <c r="B257" s="1" t="s">
        <v>24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7">
        <f t="shared" si="40"/>
        <v>0</v>
      </c>
      <c r="V257" s="8"/>
    </row>
    <row r="258" spans="1:41">
      <c r="A258" s="64">
        <v>43548</v>
      </c>
      <c r="B258" s="1" t="s">
        <v>32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7">
        <f t="shared" si="40"/>
        <v>0</v>
      </c>
      <c r="V258" s="8">
        <f>SUM(U256:U258)</f>
        <v>0</v>
      </c>
    </row>
    <row r="259" spans="1:41">
      <c r="A259" s="64">
        <v>43548</v>
      </c>
      <c r="B259" s="1" t="s">
        <v>33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7">
        <f t="shared" si="40"/>
        <v>0</v>
      </c>
      <c r="V259" s="8"/>
    </row>
    <row r="260" spans="1:41">
      <c r="A260" s="64">
        <v>43548</v>
      </c>
      <c r="B260" s="1" t="s">
        <v>34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7">
        <f t="shared" si="40"/>
        <v>0</v>
      </c>
      <c r="V260" s="8">
        <f>SUM(U259:U260)</f>
        <v>0</v>
      </c>
    </row>
    <row r="261" spans="1:41">
      <c r="A261" s="64">
        <v>43548</v>
      </c>
      <c r="B261" s="1" t="s">
        <v>35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7">
        <f t="shared" si="40"/>
        <v>0</v>
      </c>
      <c r="V261" s="8"/>
    </row>
    <row r="262" spans="1:41">
      <c r="A262" s="64">
        <v>43548</v>
      </c>
      <c r="B262" s="1" t="s">
        <v>36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7">
        <f t="shared" si="40"/>
        <v>0</v>
      </c>
      <c r="V262" s="8"/>
    </row>
    <row r="263" spans="1:41">
      <c r="A263" s="64">
        <v>43548</v>
      </c>
      <c r="B263" s="1" t="s">
        <v>37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7">
        <f t="shared" si="40"/>
        <v>0</v>
      </c>
      <c r="V263" s="8"/>
    </row>
    <row r="264" spans="1:41">
      <c r="A264" s="64">
        <v>43548</v>
      </c>
      <c r="B264" s="1" t="s">
        <v>38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7">
        <f t="shared" si="40"/>
        <v>0</v>
      </c>
      <c r="V264" s="8"/>
    </row>
    <row r="265" spans="1:41">
      <c r="A265" s="64">
        <v>43548</v>
      </c>
      <c r="B265" s="1" t="s">
        <v>39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7">
        <f t="shared" si="40"/>
        <v>0</v>
      </c>
      <c r="V265" s="8">
        <f>SUM(U261:U265)</f>
        <v>0</v>
      </c>
    </row>
    <row r="266" spans="1:41">
      <c r="A266" s="78" t="s">
        <v>1</v>
      </c>
      <c r="B266" s="79"/>
      <c r="C266" s="6">
        <f t="shared" ref="C266:T266" si="51">SUM(C256:C265)</f>
        <v>0</v>
      </c>
      <c r="D266" s="6">
        <f t="shared" si="51"/>
        <v>0</v>
      </c>
      <c r="E266" s="6">
        <f t="shared" si="51"/>
        <v>0</v>
      </c>
      <c r="F266" s="6">
        <f t="shared" si="51"/>
        <v>0</v>
      </c>
      <c r="G266" s="6">
        <f t="shared" si="51"/>
        <v>0</v>
      </c>
      <c r="H266" s="6">
        <f t="shared" si="51"/>
        <v>0</v>
      </c>
      <c r="I266" s="6">
        <f t="shared" si="51"/>
        <v>0</v>
      </c>
      <c r="J266" s="6">
        <f t="shared" si="51"/>
        <v>0</v>
      </c>
      <c r="K266" s="6">
        <f t="shared" si="51"/>
        <v>0</v>
      </c>
      <c r="L266" s="6">
        <f t="shared" si="51"/>
        <v>0</v>
      </c>
      <c r="M266" s="6">
        <f t="shared" si="51"/>
        <v>0</v>
      </c>
      <c r="N266" s="6">
        <f t="shared" si="51"/>
        <v>0</v>
      </c>
      <c r="O266" s="6">
        <f t="shared" si="51"/>
        <v>0</v>
      </c>
      <c r="P266" s="6">
        <f t="shared" si="51"/>
        <v>0</v>
      </c>
      <c r="Q266" s="6">
        <f t="shared" si="51"/>
        <v>0</v>
      </c>
      <c r="R266" s="6">
        <f t="shared" si="51"/>
        <v>0</v>
      </c>
      <c r="S266" s="6">
        <f t="shared" si="51"/>
        <v>0</v>
      </c>
      <c r="T266" s="6">
        <f t="shared" si="51"/>
        <v>0</v>
      </c>
      <c r="U266" s="46">
        <f t="shared" si="40"/>
        <v>0</v>
      </c>
      <c r="V266" s="8"/>
      <c r="X266">
        <f t="shared" ref="X266:AO266" si="52">C266</f>
        <v>0</v>
      </c>
      <c r="Y266">
        <f t="shared" si="52"/>
        <v>0</v>
      </c>
      <c r="Z266">
        <f t="shared" si="52"/>
        <v>0</v>
      </c>
      <c r="AA266">
        <f t="shared" si="52"/>
        <v>0</v>
      </c>
      <c r="AB266">
        <f t="shared" si="52"/>
        <v>0</v>
      </c>
      <c r="AC266">
        <f t="shared" si="52"/>
        <v>0</v>
      </c>
      <c r="AD266">
        <f t="shared" si="52"/>
        <v>0</v>
      </c>
      <c r="AE266">
        <f t="shared" si="52"/>
        <v>0</v>
      </c>
      <c r="AF266">
        <f t="shared" si="52"/>
        <v>0</v>
      </c>
      <c r="AG266">
        <f t="shared" si="52"/>
        <v>0</v>
      </c>
      <c r="AH266">
        <f t="shared" si="52"/>
        <v>0</v>
      </c>
      <c r="AI266">
        <f t="shared" si="52"/>
        <v>0</v>
      </c>
      <c r="AJ266">
        <f t="shared" si="52"/>
        <v>0</v>
      </c>
      <c r="AK266">
        <f t="shared" si="52"/>
        <v>0</v>
      </c>
      <c r="AL266">
        <f t="shared" si="52"/>
        <v>0</v>
      </c>
      <c r="AM266">
        <f t="shared" si="52"/>
        <v>0</v>
      </c>
      <c r="AN266">
        <f t="shared" si="52"/>
        <v>0</v>
      </c>
      <c r="AO266">
        <f t="shared" si="52"/>
        <v>0</v>
      </c>
    </row>
    <row r="267" spans="1:41">
      <c r="A267" s="64">
        <v>43549</v>
      </c>
      <c r="B267" s="1" t="s">
        <v>22</v>
      </c>
      <c r="C267" s="4"/>
      <c r="D267" s="4"/>
      <c r="E267" s="4"/>
      <c r="F267" s="4"/>
      <c r="G267" s="4"/>
      <c r="H267" s="4"/>
      <c r="I267" s="4">
        <v>7</v>
      </c>
      <c r="J267" s="4"/>
      <c r="K267" s="4"/>
      <c r="L267" s="4">
        <v>300</v>
      </c>
      <c r="M267" s="4">
        <v>150</v>
      </c>
      <c r="N267" s="4"/>
      <c r="O267" s="4"/>
      <c r="P267" s="4"/>
      <c r="Q267" s="4"/>
      <c r="R267" s="4"/>
      <c r="S267" s="4"/>
      <c r="T267" s="4"/>
      <c r="U267" s="7">
        <f t="shared" ref="U267:U298" si="53">(C267*40)+(D267*25)+(E267*20)+(F267*40)+(G267*50)+(H267*50)+(I267*25)+(J267*30)+(K267*40)+(L267*30)+(M267*30)+(N267*30)+(O267*30)+(P267*25+(Q267*1000)+(R267*1000)+(S267*950)+(T267*40))</f>
        <v>13675</v>
      </c>
      <c r="V267" s="8"/>
    </row>
    <row r="268" spans="1:41">
      <c r="A268" s="64">
        <v>43549</v>
      </c>
      <c r="B268" s="1" t="s">
        <v>24</v>
      </c>
      <c r="C268" s="4"/>
      <c r="D268" s="4"/>
      <c r="E268" s="4"/>
      <c r="F268" s="4"/>
      <c r="G268" s="4"/>
      <c r="H268" s="4"/>
      <c r="I268" s="4">
        <v>119</v>
      </c>
      <c r="J268" s="4"/>
      <c r="K268" s="4"/>
      <c r="L268" s="4"/>
      <c r="M268" s="4"/>
      <c r="N268" s="4"/>
      <c r="O268" s="4"/>
      <c r="P268" s="4">
        <v>200</v>
      </c>
      <c r="Q268" s="4"/>
      <c r="R268" s="4"/>
      <c r="S268" s="4"/>
      <c r="T268" s="4"/>
      <c r="U268" s="7">
        <f t="shared" si="53"/>
        <v>7975</v>
      </c>
      <c r="V268" s="8"/>
    </row>
    <row r="269" spans="1:41">
      <c r="A269" s="64">
        <v>43549</v>
      </c>
      <c r="B269" s="1" t="s">
        <v>32</v>
      </c>
      <c r="C269" s="4"/>
      <c r="D269" s="4"/>
      <c r="E269" s="4"/>
      <c r="F269" s="4"/>
      <c r="G269" s="4"/>
      <c r="H269" s="4"/>
      <c r="I269" s="4">
        <v>24</v>
      </c>
      <c r="J269" s="4"/>
      <c r="K269" s="4"/>
      <c r="L269" s="4">
        <v>452</v>
      </c>
      <c r="M269" s="4">
        <v>288</v>
      </c>
      <c r="N269" s="4"/>
      <c r="O269" s="4"/>
      <c r="P269" s="4"/>
      <c r="Q269" s="4">
        <v>8</v>
      </c>
      <c r="R269" s="4">
        <v>3</v>
      </c>
      <c r="S269" s="4"/>
      <c r="T269" s="4"/>
      <c r="U269" s="7">
        <f t="shared" si="53"/>
        <v>33800</v>
      </c>
      <c r="V269" s="8">
        <f>SUM(U267:U269)</f>
        <v>55450</v>
      </c>
    </row>
    <row r="270" spans="1:41">
      <c r="A270" s="64">
        <v>43549</v>
      </c>
      <c r="B270" s="1" t="s">
        <v>33</v>
      </c>
      <c r="C270" s="4">
        <v>300</v>
      </c>
      <c r="D270" s="4"/>
      <c r="E270" s="4"/>
      <c r="F270" s="4">
        <v>100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>
        <v>175</v>
      </c>
      <c r="U270" s="7">
        <f t="shared" si="53"/>
        <v>23000</v>
      </c>
      <c r="V270" s="8"/>
    </row>
    <row r="271" spans="1:41">
      <c r="A271" s="64">
        <v>43549</v>
      </c>
      <c r="B271" s="1" t="s">
        <v>34</v>
      </c>
      <c r="C271" s="4">
        <v>200</v>
      </c>
      <c r="D271" s="4"/>
      <c r="E271" s="4"/>
      <c r="F271" s="4">
        <v>100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>
        <v>200</v>
      </c>
      <c r="U271" s="7">
        <f t="shared" si="53"/>
        <v>20000</v>
      </c>
      <c r="V271" s="8">
        <f>SUM(U270:U271)</f>
        <v>43000</v>
      </c>
    </row>
    <row r="272" spans="1:41">
      <c r="A272" s="64">
        <v>43549</v>
      </c>
      <c r="B272" s="1" t="s">
        <v>35</v>
      </c>
      <c r="C272" s="4">
        <v>300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7">
        <f t="shared" si="53"/>
        <v>12000</v>
      </c>
      <c r="V272" s="8"/>
    </row>
    <row r="273" spans="1:41">
      <c r="A273" s="64">
        <v>43549</v>
      </c>
      <c r="B273" s="1" t="s">
        <v>36</v>
      </c>
      <c r="C273" s="4">
        <v>233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7">
        <f t="shared" si="53"/>
        <v>9320</v>
      </c>
      <c r="V273" s="8"/>
    </row>
    <row r="274" spans="1:41">
      <c r="A274" s="64">
        <v>43549</v>
      </c>
      <c r="B274" s="1" t="s">
        <v>37</v>
      </c>
      <c r="C274" s="4">
        <v>300</v>
      </c>
      <c r="D274" s="4"/>
      <c r="E274" s="4"/>
      <c r="F274" s="4">
        <v>75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7">
        <f t="shared" si="53"/>
        <v>15000</v>
      </c>
      <c r="V274" s="8"/>
    </row>
    <row r="275" spans="1:41">
      <c r="A275" s="64">
        <v>43549</v>
      </c>
      <c r="B275" s="1" t="s">
        <v>38</v>
      </c>
      <c r="C275" s="4"/>
      <c r="D275" s="4"/>
      <c r="E275" s="4"/>
      <c r="F275" s="4">
        <v>225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7">
        <f t="shared" si="53"/>
        <v>9000</v>
      </c>
      <c r="V275" s="8"/>
    </row>
    <row r="276" spans="1:41">
      <c r="A276" s="64">
        <v>43549</v>
      </c>
      <c r="B276" s="1" t="s">
        <v>39</v>
      </c>
      <c r="C276" s="4"/>
      <c r="D276" s="4"/>
      <c r="E276" s="4"/>
      <c r="F276" s="4">
        <v>400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7">
        <f t="shared" si="53"/>
        <v>16000</v>
      </c>
      <c r="V276" s="8">
        <f>SUM(U272:U276)</f>
        <v>61320</v>
      </c>
    </row>
    <row r="277" spans="1:41">
      <c r="A277" s="78" t="s">
        <v>1</v>
      </c>
      <c r="B277" s="79"/>
      <c r="C277" s="6">
        <f t="shared" ref="C277:T277" si="54">SUM(C267:C276)</f>
        <v>1333</v>
      </c>
      <c r="D277" s="6">
        <f t="shared" si="54"/>
        <v>0</v>
      </c>
      <c r="E277" s="6">
        <f t="shared" si="54"/>
        <v>0</v>
      </c>
      <c r="F277" s="6">
        <f t="shared" si="54"/>
        <v>900</v>
      </c>
      <c r="G277" s="6">
        <f t="shared" si="54"/>
        <v>0</v>
      </c>
      <c r="H277" s="6">
        <f t="shared" si="54"/>
        <v>0</v>
      </c>
      <c r="I277" s="6">
        <f t="shared" si="54"/>
        <v>150</v>
      </c>
      <c r="J277" s="6">
        <f t="shared" si="54"/>
        <v>0</v>
      </c>
      <c r="K277" s="6">
        <f t="shared" si="54"/>
        <v>0</v>
      </c>
      <c r="L277" s="6">
        <f t="shared" si="54"/>
        <v>752</v>
      </c>
      <c r="M277" s="6">
        <f t="shared" si="54"/>
        <v>438</v>
      </c>
      <c r="N277" s="6">
        <f t="shared" si="54"/>
        <v>0</v>
      </c>
      <c r="O277" s="6">
        <f t="shared" si="54"/>
        <v>0</v>
      </c>
      <c r="P277" s="6">
        <f t="shared" si="54"/>
        <v>200</v>
      </c>
      <c r="Q277" s="6">
        <f t="shared" si="54"/>
        <v>8</v>
      </c>
      <c r="R277" s="6">
        <f t="shared" si="54"/>
        <v>3</v>
      </c>
      <c r="S277" s="6">
        <f t="shared" si="54"/>
        <v>0</v>
      </c>
      <c r="T277" s="6">
        <f t="shared" si="54"/>
        <v>375</v>
      </c>
      <c r="U277" s="46">
        <f t="shared" si="53"/>
        <v>159770</v>
      </c>
      <c r="V277" s="8"/>
      <c r="X277">
        <f t="shared" ref="X277:AO277" si="55">C277</f>
        <v>1333</v>
      </c>
      <c r="Y277">
        <f t="shared" si="55"/>
        <v>0</v>
      </c>
      <c r="Z277">
        <f t="shared" si="55"/>
        <v>0</v>
      </c>
      <c r="AA277">
        <f t="shared" si="55"/>
        <v>900</v>
      </c>
      <c r="AB277">
        <f t="shared" si="55"/>
        <v>0</v>
      </c>
      <c r="AC277">
        <f t="shared" si="55"/>
        <v>0</v>
      </c>
      <c r="AD277">
        <f t="shared" si="55"/>
        <v>150</v>
      </c>
      <c r="AE277">
        <f t="shared" si="55"/>
        <v>0</v>
      </c>
      <c r="AF277">
        <f t="shared" si="55"/>
        <v>0</v>
      </c>
      <c r="AG277">
        <f t="shared" si="55"/>
        <v>752</v>
      </c>
      <c r="AH277">
        <f t="shared" si="55"/>
        <v>438</v>
      </c>
      <c r="AI277">
        <f t="shared" si="55"/>
        <v>0</v>
      </c>
      <c r="AJ277">
        <f t="shared" si="55"/>
        <v>0</v>
      </c>
      <c r="AK277">
        <f t="shared" si="55"/>
        <v>200</v>
      </c>
      <c r="AL277">
        <f t="shared" si="55"/>
        <v>8</v>
      </c>
      <c r="AM277">
        <f t="shared" si="55"/>
        <v>3</v>
      </c>
      <c r="AN277">
        <f t="shared" si="55"/>
        <v>0</v>
      </c>
      <c r="AO277">
        <f t="shared" si="55"/>
        <v>375</v>
      </c>
    </row>
    <row r="278" spans="1:41">
      <c r="A278" s="64">
        <v>43550</v>
      </c>
      <c r="B278" s="1" t="s">
        <v>22</v>
      </c>
      <c r="C278" s="4"/>
      <c r="D278" s="4"/>
      <c r="E278" s="4"/>
      <c r="F278" s="4"/>
      <c r="G278" s="4"/>
      <c r="H278" s="4"/>
      <c r="I278" s="4">
        <v>5</v>
      </c>
      <c r="J278" s="4"/>
      <c r="K278" s="4"/>
      <c r="L278" s="4">
        <v>337</v>
      </c>
      <c r="M278" s="4">
        <v>75</v>
      </c>
      <c r="N278" s="4">
        <v>50</v>
      </c>
      <c r="O278" s="4"/>
      <c r="P278" s="4"/>
      <c r="Q278" s="4"/>
      <c r="R278" s="4"/>
      <c r="S278" s="4"/>
      <c r="T278" s="4"/>
      <c r="U278" s="7">
        <f t="shared" si="53"/>
        <v>13985</v>
      </c>
      <c r="V278" s="8"/>
    </row>
    <row r="279" spans="1:41">
      <c r="A279" s="64">
        <v>43550</v>
      </c>
      <c r="B279" s="1" t="s">
        <v>24</v>
      </c>
      <c r="C279" s="4"/>
      <c r="D279" s="4"/>
      <c r="E279" s="4"/>
      <c r="F279" s="4"/>
      <c r="G279" s="4"/>
      <c r="H279" s="4"/>
      <c r="I279" s="4">
        <v>145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7">
        <f t="shared" si="53"/>
        <v>3625</v>
      </c>
      <c r="V279" s="8"/>
    </row>
    <row r="280" spans="1:41">
      <c r="A280" s="64">
        <v>43550</v>
      </c>
      <c r="B280" s="1" t="s">
        <v>32</v>
      </c>
      <c r="C280" s="4"/>
      <c r="D280" s="4"/>
      <c r="E280" s="4"/>
      <c r="F280" s="4"/>
      <c r="G280" s="4"/>
      <c r="H280" s="4"/>
      <c r="I280" s="4">
        <v>15</v>
      </c>
      <c r="J280" s="4"/>
      <c r="K280" s="4"/>
      <c r="L280" s="4">
        <v>251</v>
      </c>
      <c r="M280" s="4"/>
      <c r="N280" s="4">
        <v>50</v>
      </c>
      <c r="O280" s="4"/>
      <c r="P280" s="4"/>
      <c r="Q280" s="4">
        <v>8</v>
      </c>
      <c r="R280" s="4"/>
      <c r="S280" s="4"/>
      <c r="T280" s="4"/>
      <c r="U280" s="7">
        <f t="shared" si="53"/>
        <v>17405</v>
      </c>
      <c r="V280" s="8">
        <f>SUM(U278:U280)</f>
        <v>35015</v>
      </c>
    </row>
    <row r="281" spans="1:41">
      <c r="A281" s="64">
        <v>43550</v>
      </c>
      <c r="B281" s="1" t="s">
        <v>33</v>
      </c>
      <c r="C281" s="4">
        <v>500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>
        <v>17</v>
      </c>
      <c r="S281" s="4"/>
      <c r="T281" s="4"/>
      <c r="U281" s="7">
        <f t="shared" si="53"/>
        <v>37000</v>
      </c>
      <c r="V281" s="8"/>
    </row>
    <row r="282" spans="1:41">
      <c r="A282" s="64">
        <v>43550</v>
      </c>
      <c r="B282" s="1" t="s">
        <v>34</v>
      </c>
      <c r="C282" s="4">
        <v>400</v>
      </c>
      <c r="D282" s="4">
        <v>140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7">
        <f t="shared" si="53"/>
        <v>19500</v>
      </c>
      <c r="V282" s="8">
        <f>SUM(U281:U282)</f>
        <v>56500</v>
      </c>
    </row>
    <row r="283" spans="1:41">
      <c r="A283" s="64">
        <v>43550</v>
      </c>
      <c r="B283" s="1" t="s">
        <v>35</v>
      </c>
      <c r="C283" s="4">
        <v>300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7">
        <f t="shared" si="53"/>
        <v>12000</v>
      </c>
      <c r="V283" s="8"/>
    </row>
    <row r="284" spans="1:41">
      <c r="A284" s="64">
        <v>43550</v>
      </c>
      <c r="B284" s="1" t="s">
        <v>36</v>
      </c>
      <c r="C284" s="4">
        <v>500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7">
        <f t="shared" si="53"/>
        <v>20000</v>
      </c>
      <c r="V284" s="8"/>
    </row>
    <row r="285" spans="1:41">
      <c r="A285" s="64">
        <v>43550</v>
      </c>
      <c r="B285" s="1" t="s">
        <v>37</v>
      </c>
      <c r="C285" s="4">
        <v>200</v>
      </c>
      <c r="D285" s="4"/>
      <c r="E285" s="4"/>
      <c r="F285" s="4">
        <v>150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7">
        <f t="shared" si="53"/>
        <v>14000</v>
      </c>
      <c r="V285" s="8"/>
    </row>
    <row r="286" spans="1:41">
      <c r="A286" s="64">
        <v>43550</v>
      </c>
      <c r="B286" s="1" t="s">
        <v>38</v>
      </c>
      <c r="C286" s="4"/>
      <c r="D286" s="4"/>
      <c r="E286" s="4"/>
      <c r="F286" s="4">
        <v>300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7">
        <f t="shared" si="53"/>
        <v>12000</v>
      </c>
      <c r="V286" s="8"/>
    </row>
    <row r="287" spans="1:41">
      <c r="A287" s="64">
        <v>43550</v>
      </c>
      <c r="B287" s="1" t="s">
        <v>39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7">
        <f t="shared" si="53"/>
        <v>0</v>
      </c>
      <c r="V287" s="8">
        <f>SUM(U283:U287)</f>
        <v>58000</v>
      </c>
    </row>
    <row r="288" spans="1:41">
      <c r="A288" s="78" t="s">
        <v>1</v>
      </c>
      <c r="B288" s="79"/>
      <c r="C288" s="6">
        <f t="shared" ref="C288:T288" si="56">SUM(C278:C287)</f>
        <v>1900</v>
      </c>
      <c r="D288" s="6">
        <f t="shared" si="56"/>
        <v>140</v>
      </c>
      <c r="E288" s="6">
        <f t="shared" si="56"/>
        <v>0</v>
      </c>
      <c r="F288" s="6">
        <f t="shared" si="56"/>
        <v>450</v>
      </c>
      <c r="G288" s="6">
        <f t="shared" si="56"/>
        <v>0</v>
      </c>
      <c r="H288" s="6">
        <f t="shared" si="56"/>
        <v>0</v>
      </c>
      <c r="I288" s="6">
        <f t="shared" si="56"/>
        <v>165</v>
      </c>
      <c r="J288" s="6">
        <f t="shared" si="56"/>
        <v>0</v>
      </c>
      <c r="K288" s="6">
        <f t="shared" si="56"/>
        <v>0</v>
      </c>
      <c r="L288" s="6">
        <f t="shared" si="56"/>
        <v>588</v>
      </c>
      <c r="M288" s="6">
        <f t="shared" si="56"/>
        <v>75</v>
      </c>
      <c r="N288" s="6">
        <f t="shared" si="56"/>
        <v>100</v>
      </c>
      <c r="O288" s="6">
        <f t="shared" si="56"/>
        <v>0</v>
      </c>
      <c r="P288" s="6">
        <f t="shared" si="56"/>
        <v>0</v>
      </c>
      <c r="Q288" s="6">
        <f t="shared" si="56"/>
        <v>8</v>
      </c>
      <c r="R288" s="6">
        <f t="shared" si="56"/>
        <v>17</v>
      </c>
      <c r="S288" s="6">
        <f t="shared" si="56"/>
        <v>0</v>
      </c>
      <c r="T288" s="6">
        <f t="shared" si="56"/>
        <v>0</v>
      </c>
      <c r="U288" s="46">
        <f t="shared" si="53"/>
        <v>149515</v>
      </c>
      <c r="V288" s="8"/>
      <c r="X288">
        <f t="shared" ref="X288:AO288" si="57">C288</f>
        <v>1900</v>
      </c>
      <c r="Y288">
        <f t="shared" si="57"/>
        <v>140</v>
      </c>
      <c r="Z288">
        <f t="shared" si="57"/>
        <v>0</v>
      </c>
      <c r="AA288">
        <f t="shared" si="57"/>
        <v>450</v>
      </c>
      <c r="AB288">
        <f t="shared" si="57"/>
        <v>0</v>
      </c>
      <c r="AC288">
        <f t="shared" si="57"/>
        <v>0</v>
      </c>
      <c r="AD288">
        <f t="shared" si="57"/>
        <v>165</v>
      </c>
      <c r="AE288">
        <f t="shared" si="57"/>
        <v>0</v>
      </c>
      <c r="AF288">
        <f t="shared" si="57"/>
        <v>0</v>
      </c>
      <c r="AG288">
        <f t="shared" si="57"/>
        <v>588</v>
      </c>
      <c r="AH288">
        <f t="shared" si="57"/>
        <v>75</v>
      </c>
      <c r="AI288">
        <f t="shared" si="57"/>
        <v>100</v>
      </c>
      <c r="AJ288">
        <f t="shared" si="57"/>
        <v>0</v>
      </c>
      <c r="AK288">
        <f t="shared" si="57"/>
        <v>0</v>
      </c>
      <c r="AL288">
        <f t="shared" si="57"/>
        <v>8</v>
      </c>
      <c r="AM288">
        <f t="shared" si="57"/>
        <v>17</v>
      </c>
      <c r="AN288">
        <f t="shared" si="57"/>
        <v>0</v>
      </c>
      <c r="AO288">
        <f t="shared" si="57"/>
        <v>0</v>
      </c>
    </row>
    <row r="289" spans="1:41">
      <c r="A289" s="64">
        <v>43551</v>
      </c>
      <c r="B289" s="1" t="s">
        <v>22</v>
      </c>
      <c r="C289" s="4"/>
      <c r="D289" s="4"/>
      <c r="E289" s="4"/>
      <c r="F289" s="4"/>
      <c r="G289" s="4"/>
      <c r="H289" s="4"/>
      <c r="I289" s="4">
        <v>377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7">
        <f t="shared" si="53"/>
        <v>9425</v>
      </c>
      <c r="V289" s="8"/>
    </row>
    <row r="290" spans="1:41">
      <c r="A290" s="64">
        <v>43551</v>
      </c>
      <c r="B290" s="1" t="s">
        <v>24</v>
      </c>
      <c r="C290" s="4"/>
      <c r="D290" s="4"/>
      <c r="E290" s="4"/>
      <c r="F290" s="4"/>
      <c r="G290" s="4"/>
      <c r="H290" s="4"/>
      <c r="I290" s="4">
        <v>55</v>
      </c>
      <c r="J290" s="4"/>
      <c r="K290" s="4"/>
      <c r="L290" s="4"/>
      <c r="M290" s="4"/>
      <c r="N290" s="4"/>
      <c r="O290" s="4"/>
      <c r="P290" s="4">
        <v>48</v>
      </c>
      <c r="Q290" s="4"/>
      <c r="R290" s="4"/>
      <c r="S290" s="4"/>
      <c r="T290" s="4"/>
      <c r="U290" s="7">
        <f t="shared" si="53"/>
        <v>2575</v>
      </c>
      <c r="V290" s="8"/>
    </row>
    <row r="291" spans="1:41">
      <c r="A291" s="64">
        <v>43551</v>
      </c>
      <c r="B291" s="1" t="s">
        <v>32</v>
      </c>
      <c r="C291" s="4"/>
      <c r="D291" s="4"/>
      <c r="E291" s="4"/>
      <c r="F291" s="4"/>
      <c r="G291" s="4"/>
      <c r="H291" s="4"/>
      <c r="I291" s="4">
        <v>15</v>
      </c>
      <c r="J291" s="4"/>
      <c r="K291" s="4"/>
      <c r="L291" s="4">
        <v>15</v>
      </c>
      <c r="M291" s="4">
        <v>375</v>
      </c>
      <c r="N291" s="4">
        <v>120</v>
      </c>
      <c r="O291" s="4"/>
      <c r="P291" s="4"/>
      <c r="Q291" s="4"/>
      <c r="R291" s="4"/>
      <c r="S291" s="4"/>
      <c r="T291" s="4"/>
      <c r="U291" s="7">
        <f t="shared" si="53"/>
        <v>15675</v>
      </c>
      <c r="V291" s="8">
        <f>SUM(U289:U291)</f>
        <v>27675</v>
      </c>
    </row>
    <row r="292" spans="1:41">
      <c r="A292" s="64">
        <v>43551</v>
      </c>
      <c r="B292" s="1" t="s">
        <v>33</v>
      </c>
      <c r="C292" s="4">
        <v>425</v>
      </c>
      <c r="D292" s="4"/>
      <c r="E292" s="4"/>
      <c r="F292" s="4">
        <v>50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>
        <v>7</v>
      </c>
      <c r="S292" s="4"/>
      <c r="T292" s="4"/>
      <c r="U292" s="7">
        <f t="shared" si="53"/>
        <v>26000</v>
      </c>
      <c r="V292" s="8"/>
    </row>
    <row r="293" spans="1:41">
      <c r="A293" s="64">
        <v>43551</v>
      </c>
      <c r="B293" s="1" t="s">
        <v>34</v>
      </c>
      <c r="C293" s="4">
        <v>375</v>
      </c>
      <c r="D293" s="4"/>
      <c r="E293" s="4"/>
      <c r="F293" s="4">
        <v>150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7">
        <f t="shared" si="53"/>
        <v>21000</v>
      </c>
      <c r="V293" s="8">
        <f>SUM(U292:U293)</f>
        <v>47000</v>
      </c>
    </row>
    <row r="294" spans="1:41">
      <c r="A294" s="64">
        <v>43551</v>
      </c>
      <c r="B294" s="1" t="s">
        <v>35</v>
      </c>
      <c r="C294" s="4">
        <v>145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7">
        <f t="shared" si="53"/>
        <v>5800</v>
      </c>
      <c r="V294" s="8"/>
    </row>
    <row r="295" spans="1:41">
      <c r="A295" s="64">
        <v>43551</v>
      </c>
      <c r="B295" s="1" t="s">
        <v>36</v>
      </c>
      <c r="C295" s="4">
        <v>180</v>
      </c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7">
        <f t="shared" si="53"/>
        <v>7200</v>
      </c>
      <c r="V295" s="8"/>
    </row>
    <row r="296" spans="1:41">
      <c r="A296" s="64">
        <v>43551</v>
      </c>
      <c r="B296" s="1" t="s">
        <v>37</v>
      </c>
      <c r="C296" s="4">
        <v>225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7">
        <f t="shared" si="53"/>
        <v>9000</v>
      </c>
      <c r="V296" s="8"/>
    </row>
    <row r="297" spans="1:41">
      <c r="A297" s="64">
        <v>43551</v>
      </c>
      <c r="B297" s="1" t="s">
        <v>38</v>
      </c>
      <c r="C297" s="4">
        <v>150</v>
      </c>
      <c r="D297" s="4"/>
      <c r="E297" s="4"/>
      <c r="F297" s="4">
        <v>141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7">
        <f t="shared" si="53"/>
        <v>11640</v>
      </c>
      <c r="V297" s="8"/>
    </row>
    <row r="298" spans="1:41">
      <c r="A298" s="64">
        <v>43551</v>
      </c>
      <c r="B298" s="1" t="s">
        <v>39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7">
        <f t="shared" si="53"/>
        <v>0</v>
      </c>
      <c r="V298" s="8">
        <f>SUM(U294:U298)</f>
        <v>33640</v>
      </c>
    </row>
    <row r="299" spans="1:41">
      <c r="A299" s="78" t="s">
        <v>1</v>
      </c>
      <c r="B299" s="79"/>
      <c r="C299" s="6">
        <f t="shared" ref="C299:T299" si="58">SUM(C289:C298)</f>
        <v>1500</v>
      </c>
      <c r="D299" s="6">
        <f t="shared" si="58"/>
        <v>0</v>
      </c>
      <c r="E299" s="6">
        <f t="shared" si="58"/>
        <v>0</v>
      </c>
      <c r="F299" s="6">
        <f t="shared" si="58"/>
        <v>341</v>
      </c>
      <c r="G299" s="6">
        <f t="shared" si="58"/>
        <v>0</v>
      </c>
      <c r="H299" s="6">
        <f t="shared" si="58"/>
        <v>0</v>
      </c>
      <c r="I299" s="6">
        <f t="shared" si="58"/>
        <v>447</v>
      </c>
      <c r="J299" s="6">
        <f t="shared" si="58"/>
        <v>0</v>
      </c>
      <c r="K299" s="6">
        <f t="shared" si="58"/>
        <v>0</v>
      </c>
      <c r="L299" s="6">
        <f t="shared" si="58"/>
        <v>15</v>
      </c>
      <c r="M299" s="6">
        <f t="shared" si="58"/>
        <v>375</v>
      </c>
      <c r="N299" s="6">
        <f t="shared" si="58"/>
        <v>120</v>
      </c>
      <c r="O299" s="6">
        <f t="shared" si="58"/>
        <v>0</v>
      </c>
      <c r="P299" s="6">
        <f t="shared" si="58"/>
        <v>48</v>
      </c>
      <c r="Q299" s="6">
        <f t="shared" si="58"/>
        <v>0</v>
      </c>
      <c r="R299" s="6">
        <f t="shared" si="58"/>
        <v>7</v>
      </c>
      <c r="S299" s="6">
        <f t="shared" si="58"/>
        <v>0</v>
      </c>
      <c r="T299" s="6">
        <f t="shared" si="58"/>
        <v>0</v>
      </c>
      <c r="U299" s="46">
        <f t="shared" ref="U299:U321" si="59">(C299*40)+(D299*25)+(E299*20)+(F299*40)+(G299*50)+(H299*50)+(I299*25)+(J299*30)+(K299*40)+(L299*30)+(M299*30)+(N299*30)+(O299*30)+(P299*25+(Q299*1000)+(R299*1000)+(S299*950)+(T299*40))</f>
        <v>108315</v>
      </c>
      <c r="V299" s="8"/>
      <c r="X299">
        <f t="shared" ref="X299:AO299" si="60">C299</f>
        <v>1500</v>
      </c>
      <c r="Y299">
        <f t="shared" si="60"/>
        <v>0</v>
      </c>
      <c r="Z299">
        <f t="shared" si="60"/>
        <v>0</v>
      </c>
      <c r="AA299">
        <f t="shared" si="60"/>
        <v>341</v>
      </c>
      <c r="AB299">
        <f t="shared" si="60"/>
        <v>0</v>
      </c>
      <c r="AC299">
        <f t="shared" si="60"/>
        <v>0</v>
      </c>
      <c r="AD299">
        <f t="shared" si="60"/>
        <v>447</v>
      </c>
      <c r="AE299">
        <f t="shared" si="60"/>
        <v>0</v>
      </c>
      <c r="AF299">
        <f t="shared" si="60"/>
        <v>0</v>
      </c>
      <c r="AG299">
        <f t="shared" si="60"/>
        <v>15</v>
      </c>
      <c r="AH299">
        <f t="shared" si="60"/>
        <v>375</v>
      </c>
      <c r="AI299">
        <f t="shared" si="60"/>
        <v>120</v>
      </c>
      <c r="AJ299">
        <f t="shared" si="60"/>
        <v>0</v>
      </c>
      <c r="AK299">
        <f t="shared" si="60"/>
        <v>48</v>
      </c>
      <c r="AL299">
        <f t="shared" si="60"/>
        <v>0</v>
      </c>
      <c r="AM299">
        <f t="shared" si="60"/>
        <v>7</v>
      </c>
      <c r="AN299">
        <f t="shared" si="60"/>
        <v>0</v>
      </c>
      <c r="AO299">
        <f t="shared" si="60"/>
        <v>0</v>
      </c>
    </row>
    <row r="300" spans="1:41">
      <c r="A300" s="64">
        <v>43552</v>
      </c>
      <c r="B300" s="1" t="s">
        <v>22</v>
      </c>
      <c r="C300" s="4"/>
      <c r="D300" s="4"/>
      <c r="E300" s="4"/>
      <c r="F300" s="4"/>
      <c r="G300" s="4"/>
      <c r="H300" s="4"/>
      <c r="I300" s="4">
        <v>196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7">
        <f t="shared" si="59"/>
        <v>4900</v>
      </c>
      <c r="V300" s="8"/>
    </row>
    <row r="301" spans="1:41">
      <c r="A301" s="64">
        <v>43552</v>
      </c>
      <c r="B301" s="1" t="s">
        <v>24</v>
      </c>
      <c r="C301" s="4"/>
      <c r="D301" s="4"/>
      <c r="E301" s="4"/>
      <c r="F301" s="4"/>
      <c r="G301" s="4"/>
      <c r="H301" s="4"/>
      <c r="I301" s="4">
        <v>50</v>
      </c>
      <c r="J301" s="4"/>
      <c r="K301" s="4"/>
      <c r="L301" s="4"/>
      <c r="M301" s="4"/>
      <c r="N301" s="4"/>
      <c r="O301" s="4"/>
      <c r="P301" s="4">
        <v>150</v>
      </c>
      <c r="Q301" s="4"/>
      <c r="R301" s="4"/>
      <c r="S301" s="4"/>
      <c r="T301" s="4"/>
      <c r="U301" s="7">
        <f t="shared" si="59"/>
        <v>5000</v>
      </c>
      <c r="V301" s="8"/>
    </row>
    <row r="302" spans="1:41">
      <c r="A302" s="64">
        <v>43552</v>
      </c>
      <c r="B302" s="1" t="s">
        <v>32</v>
      </c>
      <c r="C302" s="4"/>
      <c r="D302" s="4"/>
      <c r="E302" s="4"/>
      <c r="F302" s="4"/>
      <c r="G302" s="4"/>
      <c r="H302" s="4"/>
      <c r="I302" s="4">
        <v>14</v>
      </c>
      <c r="J302" s="4"/>
      <c r="K302" s="4">
        <v>200</v>
      </c>
      <c r="L302" s="4"/>
      <c r="M302" s="4">
        <v>61</v>
      </c>
      <c r="N302" s="4"/>
      <c r="O302" s="4"/>
      <c r="P302" s="4"/>
      <c r="Q302" s="4"/>
      <c r="R302" s="4">
        <v>4</v>
      </c>
      <c r="S302" s="4"/>
      <c r="T302" s="4"/>
      <c r="U302" s="7">
        <f t="shared" si="59"/>
        <v>14180</v>
      </c>
      <c r="V302" s="8">
        <f>SUM(U300:U302)</f>
        <v>24080</v>
      </c>
    </row>
    <row r="303" spans="1:41">
      <c r="A303" s="64">
        <v>43552</v>
      </c>
      <c r="B303" s="1" t="s">
        <v>33</v>
      </c>
      <c r="C303" s="4">
        <v>200</v>
      </c>
      <c r="D303" s="4">
        <v>150</v>
      </c>
      <c r="E303" s="4"/>
      <c r="F303" s="4">
        <v>200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>
        <v>6</v>
      </c>
      <c r="S303" s="4"/>
      <c r="T303" s="4"/>
      <c r="U303" s="7">
        <f t="shared" si="59"/>
        <v>25750</v>
      </c>
      <c r="V303" s="8"/>
    </row>
    <row r="304" spans="1:41">
      <c r="A304" s="64">
        <v>43552</v>
      </c>
      <c r="B304" s="1" t="s">
        <v>34</v>
      </c>
      <c r="C304" s="4">
        <v>417</v>
      </c>
      <c r="D304" s="4">
        <v>142</v>
      </c>
      <c r="E304" s="4"/>
      <c r="F304" s="4">
        <v>100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7">
        <f t="shared" si="59"/>
        <v>24230</v>
      </c>
      <c r="V304" s="8">
        <f>SUM(U303:U304)</f>
        <v>49980</v>
      </c>
    </row>
    <row r="305" spans="1:41">
      <c r="A305" s="64">
        <v>43552</v>
      </c>
      <c r="B305" s="1" t="s">
        <v>35</v>
      </c>
      <c r="C305" s="4">
        <v>100</v>
      </c>
      <c r="D305" s="4"/>
      <c r="E305" s="4"/>
      <c r="F305" s="4"/>
      <c r="G305" s="4">
        <v>80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7">
        <f t="shared" si="59"/>
        <v>8000</v>
      </c>
      <c r="V305" s="8"/>
    </row>
    <row r="306" spans="1:41">
      <c r="A306" s="64">
        <v>43552</v>
      </c>
      <c r="B306" s="1" t="s">
        <v>36</v>
      </c>
      <c r="C306" s="4">
        <v>150</v>
      </c>
      <c r="D306" s="4"/>
      <c r="E306" s="4"/>
      <c r="F306" s="4">
        <v>50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7">
        <f t="shared" si="59"/>
        <v>8000</v>
      </c>
      <c r="V306" s="8"/>
    </row>
    <row r="307" spans="1:41">
      <c r="A307" s="64">
        <v>43552</v>
      </c>
      <c r="B307" s="1" t="s">
        <v>37</v>
      </c>
      <c r="C307" s="4">
        <v>270</v>
      </c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7">
        <f t="shared" si="59"/>
        <v>10800</v>
      </c>
      <c r="V307" s="8"/>
    </row>
    <row r="308" spans="1:41">
      <c r="A308" s="64">
        <v>43552</v>
      </c>
      <c r="B308" s="1" t="s">
        <v>38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7">
        <f t="shared" si="59"/>
        <v>0</v>
      </c>
      <c r="V308" s="8"/>
    </row>
    <row r="309" spans="1:41">
      <c r="A309" s="64">
        <v>43552</v>
      </c>
      <c r="B309" s="1" t="s">
        <v>39</v>
      </c>
      <c r="C309" s="4">
        <v>317</v>
      </c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7">
        <f t="shared" si="59"/>
        <v>12680</v>
      </c>
      <c r="V309" s="8">
        <f>SUM(U305:U309)</f>
        <v>39480</v>
      </c>
    </row>
    <row r="310" spans="1:41">
      <c r="A310" s="78" t="s">
        <v>1</v>
      </c>
      <c r="B310" s="79"/>
      <c r="C310" s="6">
        <f t="shared" ref="C310:T310" si="61">SUM(C300:C309)</f>
        <v>1454</v>
      </c>
      <c r="D310" s="6">
        <f t="shared" si="61"/>
        <v>292</v>
      </c>
      <c r="E310" s="6">
        <f t="shared" si="61"/>
        <v>0</v>
      </c>
      <c r="F310" s="6">
        <f t="shared" si="61"/>
        <v>350</v>
      </c>
      <c r="G310" s="6">
        <f t="shared" si="61"/>
        <v>80</v>
      </c>
      <c r="H310" s="6">
        <f t="shared" si="61"/>
        <v>0</v>
      </c>
      <c r="I310" s="6">
        <f t="shared" si="61"/>
        <v>260</v>
      </c>
      <c r="J310" s="6">
        <f t="shared" si="61"/>
        <v>0</v>
      </c>
      <c r="K310" s="6">
        <f t="shared" si="61"/>
        <v>200</v>
      </c>
      <c r="L310" s="6">
        <f t="shared" si="61"/>
        <v>0</v>
      </c>
      <c r="M310" s="6">
        <f t="shared" si="61"/>
        <v>61</v>
      </c>
      <c r="N310" s="6">
        <f t="shared" si="61"/>
        <v>0</v>
      </c>
      <c r="O310" s="6">
        <f t="shared" si="61"/>
        <v>0</v>
      </c>
      <c r="P310" s="6">
        <f t="shared" si="61"/>
        <v>150</v>
      </c>
      <c r="Q310" s="6">
        <f t="shared" si="61"/>
        <v>0</v>
      </c>
      <c r="R310" s="6">
        <f t="shared" si="61"/>
        <v>10</v>
      </c>
      <c r="S310" s="6">
        <f t="shared" si="61"/>
        <v>0</v>
      </c>
      <c r="T310" s="6">
        <f t="shared" si="61"/>
        <v>0</v>
      </c>
      <c r="U310" s="46">
        <f t="shared" si="59"/>
        <v>113540</v>
      </c>
      <c r="V310" s="8"/>
      <c r="X310">
        <f t="shared" ref="X310:AO310" si="62">C310</f>
        <v>1454</v>
      </c>
      <c r="Y310">
        <f t="shared" si="62"/>
        <v>292</v>
      </c>
      <c r="Z310">
        <f t="shared" si="62"/>
        <v>0</v>
      </c>
      <c r="AA310">
        <f t="shared" si="62"/>
        <v>350</v>
      </c>
      <c r="AB310">
        <f t="shared" si="62"/>
        <v>80</v>
      </c>
      <c r="AC310">
        <f t="shared" si="62"/>
        <v>0</v>
      </c>
      <c r="AD310">
        <f t="shared" si="62"/>
        <v>260</v>
      </c>
      <c r="AE310">
        <f t="shared" si="62"/>
        <v>0</v>
      </c>
      <c r="AF310">
        <f t="shared" si="62"/>
        <v>200</v>
      </c>
      <c r="AG310">
        <f t="shared" si="62"/>
        <v>0</v>
      </c>
      <c r="AH310">
        <f t="shared" si="62"/>
        <v>61</v>
      </c>
      <c r="AI310">
        <f t="shared" si="62"/>
        <v>0</v>
      </c>
      <c r="AJ310">
        <f t="shared" si="62"/>
        <v>0</v>
      </c>
      <c r="AK310">
        <f t="shared" si="62"/>
        <v>150</v>
      </c>
      <c r="AL310">
        <f t="shared" si="62"/>
        <v>0</v>
      </c>
      <c r="AM310">
        <f t="shared" si="62"/>
        <v>10</v>
      </c>
      <c r="AN310">
        <f t="shared" si="62"/>
        <v>0</v>
      </c>
      <c r="AO310">
        <f t="shared" si="62"/>
        <v>0</v>
      </c>
    </row>
    <row r="311" spans="1:41">
      <c r="A311" s="64">
        <v>43553</v>
      </c>
      <c r="B311" s="1" t="s">
        <v>22</v>
      </c>
      <c r="C311" s="4"/>
      <c r="D311" s="4"/>
      <c r="E311" s="4"/>
      <c r="F311" s="4"/>
      <c r="G311" s="4"/>
      <c r="H311" s="4"/>
      <c r="I311" s="4">
        <v>183</v>
      </c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7">
        <f t="shared" si="59"/>
        <v>4575</v>
      </c>
      <c r="V311" s="8"/>
    </row>
    <row r="312" spans="1:41">
      <c r="A312" s="64">
        <v>43553</v>
      </c>
      <c r="B312" s="1" t="s">
        <v>24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>
        <v>150</v>
      </c>
      <c r="Q312" s="4"/>
      <c r="R312" s="4"/>
      <c r="S312" s="4"/>
      <c r="T312" s="4"/>
      <c r="U312" s="7">
        <f t="shared" si="59"/>
        <v>3750</v>
      </c>
      <c r="V312" s="8"/>
    </row>
    <row r="313" spans="1:41">
      <c r="A313" s="64">
        <v>43553</v>
      </c>
      <c r="B313" s="1" t="s">
        <v>32</v>
      </c>
      <c r="C313" s="4"/>
      <c r="D313" s="4"/>
      <c r="E313" s="4"/>
      <c r="F313" s="4"/>
      <c r="G313" s="4"/>
      <c r="H313" s="4"/>
      <c r="I313" s="4">
        <v>9</v>
      </c>
      <c r="J313" s="4"/>
      <c r="K313" s="4"/>
      <c r="L313" s="4"/>
      <c r="M313" s="4">
        <v>181</v>
      </c>
      <c r="N313" s="4"/>
      <c r="O313" s="4"/>
      <c r="P313" s="4"/>
      <c r="Q313" s="4"/>
      <c r="R313" s="4">
        <v>8</v>
      </c>
      <c r="S313" s="4"/>
      <c r="T313" s="4"/>
      <c r="U313" s="7">
        <f t="shared" si="59"/>
        <v>13655</v>
      </c>
      <c r="V313" s="8">
        <f>SUM(U311:U313)</f>
        <v>21980</v>
      </c>
    </row>
    <row r="314" spans="1:41">
      <c r="A314" s="64">
        <v>43553</v>
      </c>
      <c r="B314" s="1" t="s">
        <v>33</v>
      </c>
      <c r="C314" s="4">
        <v>400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>
        <v>4</v>
      </c>
      <c r="S314" s="4"/>
      <c r="T314" s="4"/>
      <c r="U314" s="7">
        <f t="shared" si="59"/>
        <v>20000</v>
      </c>
      <c r="V314" s="8"/>
    </row>
    <row r="315" spans="1:41">
      <c r="A315" s="64">
        <v>43553</v>
      </c>
      <c r="B315" s="1" t="s">
        <v>34</v>
      </c>
      <c r="C315" s="4">
        <v>364</v>
      </c>
      <c r="D315" s="4"/>
      <c r="E315" s="4"/>
      <c r="F315" s="4">
        <v>100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7">
        <f t="shared" si="59"/>
        <v>18560</v>
      </c>
      <c r="V315" s="8">
        <f>SUM(U314:U315)</f>
        <v>38560</v>
      </c>
    </row>
    <row r="316" spans="1:41">
      <c r="A316" s="64">
        <v>43553</v>
      </c>
      <c r="B316" s="1" t="s">
        <v>35</v>
      </c>
      <c r="C316" s="4">
        <v>170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7">
        <f t="shared" si="59"/>
        <v>6800</v>
      </c>
      <c r="V316" s="8"/>
    </row>
    <row r="317" spans="1:41">
      <c r="A317" s="64">
        <v>43553</v>
      </c>
      <c r="B317" s="1" t="s">
        <v>36</v>
      </c>
      <c r="C317" s="4">
        <v>180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7">
        <f t="shared" si="59"/>
        <v>7200</v>
      </c>
      <c r="V317" s="8"/>
    </row>
    <row r="318" spans="1:41">
      <c r="A318" s="64">
        <v>43553</v>
      </c>
      <c r="B318" s="1" t="s">
        <v>37</v>
      </c>
      <c r="C318" s="4">
        <v>250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7">
        <f t="shared" si="59"/>
        <v>10000</v>
      </c>
      <c r="V318" s="8"/>
    </row>
    <row r="319" spans="1:41">
      <c r="A319" s="64">
        <v>43553</v>
      </c>
      <c r="B319" s="1" t="s">
        <v>38</v>
      </c>
      <c r="C319" s="4"/>
      <c r="D319" s="4"/>
      <c r="E319" s="4"/>
      <c r="F319" s="4">
        <v>210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7">
        <f t="shared" si="59"/>
        <v>8400</v>
      </c>
      <c r="V319" s="8"/>
    </row>
    <row r="320" spans="1:41">
      <c r="A320" s="64">
        <v>43553</v>
      </c>
      <c r="B320" s="1" t="s">
        <v>39</v>
      </c>
      <c r="C320" s="4"/>
      <c r="D320" s="4"/>
      <c r="E320" s="4"/>
      <c r="F320" s="4">
        <v>240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7">
        <f t="shared" si="59"/>
        <v>9600</v>
      </c>
      <c r="V320" s="8">
        <f>SUM(U316:U320)</f>
        <v>42000</v>
      </c>
    </row>
    <row r="321" spans="1:41">
      <c r="A321" s="78" t="s">
        <v>1</v>
      </c>
      <c r="B321" s="79"/>
      <c r="C321" s="6">
        <f t="shared" ref="C321:T321" si="63">SUM(C311:C320)</f>
        <v>1364</v>
      </c>
      <c r="D321" s="6">
        <f t="shared" si="63"/>
        <v>0</v>
      </c>
      <c r="E321" s="6">
        <f t="shared" si="63"/>
        <v>0</v>
      </c>
      <c r="F321" s="6">
        <f t="shared" si="63"/>
        <v>550</v>
      </c>
      <c r="G321" s="6">
        <f t="shared" si="63"/>
        <v>0</v>
      </c>
      <c r="H321" s="6">
        <f t="shared" si="63"/>
        <v>0</v>
      </c>
      <c r="I321" s="6">
        <f t="shared" si="63"/>
        <v>192</v>
      </c>
      <c r="J321" s="6">
        <f t="shared" si="63"/>
        <v>0</v>
      </c>
      <c r="K321" s="6">
        <f t="shared" si="63"/>
        <v>0</v>
      </c>
      <c r="L321" s="6">
        <f t="shared" si="63"/>
        <v>0</v>
      </c>
      <c r="M321" s="6">
        <f t="shared" si="63"/>
        <v>181</v>
      </c>
      <c r="N321" s="6">
        <f t="shared" si="63"/>
        <v>0</v>
      </c>
      <c r="O321" s="6">
        <f t="shared" si="63"/>
        <v>0</v>
      </c>
      <c r="P321" s="6">
        <f t="shared" si="63"/>
        <v>150</v>
      </c>
      <c r="Q321" s="6">
        <f t="shared" si="63"/>
        <v>0</v>
      </c>
      <c r="R321" s="6">
        <f t="shared" si="63"/>
        <v>12</v>
      </c>
      <c r="S321" s="6">
        <f t="shared" si="63"/>
        <v>0</v>
      </c>
      <c r="T321" s="6">
        <f t="shared" si="63"/>
        <v>0</v>
      </c>
      <c r="U321" s="46">
        <f t="shared" si="59"/>
        <v>102540</v>
      </c>
      <c r="V321" s="8"/>
      <c r="X321">
        <f t="shared" ref="X321:AO321" si="64">C321</f>
        <v>1364</v>
      </c>
      <c r="Y321">
        <f t="shared" si="64"/>
        <v>0</v>
      </c>
      <c r="Z321">
        <f t="shared" si="64"/>
        <v>0</v>
      </c>
      <c r="AA321">
        <f t="shared" si="64"/>
        <v>550</v>
      </c>
      <c r="AB321">
        <f t="shared" si="64"/>
        <v>0</v>
      </c>
      <c r="AC321">
        <f t="shared" si="64"/>
        <v>0</v>
      </c>
      <c r="AD321">
        <f t="shared" si="64"/>
        <v>192</v>
      </c>
      <c r="AE321">
        <f t="shared" si="64"/>
        <v>0</v>
      </c>
      <c r="AF321">
        <f t="shared" si="64"/>
        <v>0</v>
      </c>
      <c r="AG321">
        <f t="shared" si="64"/>
        <v>0</v>
      </c>
      <c r="AH321">
        <f t="shared" si="64"/>
        <v>181</v>
      </c>
      <c r="AI321">
        <f t="shared" si="64"/>
        <v>0</v>
      </c>
      <c r="AJ321">
        <f t="shared" si="64"/>
        <v>0</v>
      </c>
      <c r="AK321">
        <f t="shared" si="64"/>
        <v>150</v>
      </c>
      <c r="AL321">
        <f t="shared" si="64"/>
        <v>0</v>
      </c>
      <c r="AM321">
        <f t="shared" si="64"/>
        <v>12</v>
      </c>
      <c r="AN321">
        <f t="shared" si="64"/>
        <v>0</v>
      </c>
      <c r="AO321">
        <f t="shared" si="64"/>
        <v>0</v>
      </c>
    </row>
    <row r="322" spans="1:41">
      <c r="A322" s="64">
        <v>43554</v>
      </c>
      <c r="B322" s="1" t="s">
        <v>22</v>
      </c>
      <c r="C322" s="4"/>
      <c r="D322" s="4"/>
      <c r="E322" s="4"/>
      <c r="F322" s="4"/>
      <c r="G322" s="4"/>
      <c r="H322" s="4"/>
      <c r="I322" s="4">
        <v>133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7">
        <f t="shared" ref="U322:U343" si="65">(C322*40)+(D322*25)+(E322*20)+(F322*40)+(G322*50)+(H322*50)+(I322*25)+(J322*30)+(K322*40)+(L322*30)+(M322*30)+(N322*30)+(O322*30)+(P322*25+(Q322*1000)+(R322*1000)+(S322*950)+(T322*40))</f>
        <v>3325</v>
      </c>
      <c r="V322" s="8"/>
    </row>
    <row r="323" spans="1:41">
      <c r="A323" s="64">
        <v>43554</v>
      </c>
      <c r="B323" s="1" t="s">
        <v>24</v>
      </c>
      <c r="C323" s="4"/>
      <c r="D323" s="4"/>
      <c r="E323" s="4"/>
      <c r="F323" s="4"/>
      <c r="G323" s="4"/>
      <c r="H323" s="4"/>
      <c r="I323" s="4">
        <v>31</v>
      </c>
      <c r="J323" s="4"/>
      <c r="K323" s="4"/>
      <c r="L323" s="4"/>
      <c r="M323" s="4"/>
      <c r="N323" s="4"/>
      <c r="O323" s="4"/>
      <c r="P323" s="4">
        <v>100</v>
      </c>
      <c r="Q323" s="4"/>
      <c r="R323" s="4"/>
      <c r="S323" s="4"/>
      <c r="T323" s="4"/>
      <c r="U323" s="7">
        <f t="shared" si="65"/>
        <v>3275</v>
      </c>
      <c r="V323" s="8"/>
    </row>
    <row r="324" spans="1:41">
      <c r="A324" s="64">
        <v>43554</v>
      </c>
      <c r="B324" s="1" t="s">
        <v>32</v>
      </c>
      <c r="C324" s="4"/>
      <c r="D324" s="4"/>
      <c r="E324" s="4"/>
      <c r="F324" s="4"/>
      <c r="G324" s="4"/>
      <c r="H324" s="4"/>
      <c r="I324" s="4">
        <v>10</v>
      </c>
      <c r="J324" s="4"/>
      <c r="K324" s="4">
        <v>335</v>
      </c>
      <c r="L324" s="4"/>
      <c r="M324" s="4"/>
      <c r="N324" s="4"/>
      <c r="O324" s="4"/>
      <c r="P324" s="4"/>
      <c r="Q324" s="4"/>
      <c r="R324" s="4"/>
      <c r="S324" s="4"/>
      <c r="T324" s="4"/>
      <c r="U324" s="7">
        <f t="shared" si="65"/>
        <v>13650</v>
      </c>
      <c r="V324" s="8">
        <f>SUM(U322:U324)</f>
        <v>20250</v>
      </c>
    </row>
    <row r="325" spans="1:41">
      <c r="A325" s="64">
        <v>43554</v>
      </c>
      <c r="B325" s="1" t="s">
        <v>33</v>
      </c>
      <c r="C325" s="4">
        <v>110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>
        <v>18</v>
      </c>
      <c r="S325" s="4"/>
      <c r="T325" s="4"/>
      <c r="U325" s="7">
        <f t="shared" si="65"/>
        <v>22400</v>
      </c>
      <c r="V325" s="8"/>
    </row>
    <row r="326" spans="1:41">
      <c r="A326" s="64">
        <v>43554</v>
      </c>
      <c r="B326" s="1" t="s">
        <v>34</v>
      </c>
      <c r="C326" s="4">
        <v>150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7">
        <f t="shared" si="65"/>
        <v>6000</v>
      </c>
      <c r="V326" s="8">
        <f>SUM(U325:U326)</f>
        <v>28400</v>
      </c>
    </row>
    <row r="327" spans="1:41">
      <c r="A327" s="64">
        <v>43554</v>
      </c>
      <c r="B327" s="1" t="s">
        <v>35</v>
      </c>
      <c r="C327" s="4"/>
      <c r="D327" s="4"/>
      <c r="E327" s="4"/>
      <c r="F327" s="4">
        <v>195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7">
        <f t="shared" si="65"/>
        <v>7800</v>
      </c>
      <c r="V327" s="8"/>
    </row>
    <row r="328" spans="1:41">
      <c r="A328" s="64">
        <v>43554</v>
      </c>
      <c r="B328" s="1" t="s">
        <v>36</v>
      </c>
      <c r="C328" s="4">
        <v>56</v>
      </c>
      <c r="D328" s="4"/>
      <c r="E328" s="4"/>
      <c r="F328" s="4">
        <v>100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7">
        <f t="shared" si="65"/>
        <v>6240</v>
      </c>
      <c r="V328" s="8"/>
    </row>
    <row r="329" spans="1:41">
      <c r="A329" s="64">
        <v>43554</v>
      </c>
      <c r="B329" s="1" t="s">
        <v>37</v>
      </c>
      <c r="C329" s="4">
        <v>180</v>
      </c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7">
        <f t="shared" si="65"/>
        <v>7200</v>
      </c>
      <c r="V329" s="8"/>
    </row>
    <row r="330" spans="1:41">
      <c r="A330" s="64">
        <v>43554</v>
      </c>
      <c r="B330" s="1" t="s">
        <v>38</v>
      </c>
      <c r="C330" s="4">
        <v>160</v>
      </c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7">
        <f t="shared" si="65"/>
        <v>6400</v>
      </c>
      <c r="V330" s="8"/>
    </row>
    <row r="331" spans="1:41">
      <c r="A331" s="64">
        <v>43554</v>
      </c>
      <c r="B331" s="1" t="s">
        <v>39</v>
      </c>
      <c r="C331" s="4"/>
      <c r="D331" s="4"/>
      <c r="E331" s="4"/>
      <c r="F331" s="4">
        <v>240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7">
        <f t="shared" si="65"/>
        <v>9600</v>
      </c>
      <c r="V331" s="8">
        <f>SUM(U327:U331)</f>
        <v>37240</v>
      </c>
    </row>
    <row r="332" spans="1:41">
      <c r="A332" s="78" t="s">
        <v>1</v>
      </c>
      <c r="B332" s="79"/>
      <c r="C332" s="6">
        <f t="shared" ref="C332:T332" si="66">SUM(C322:C331)</f>
        <v>656</v>
      </c>
      <c r="D332" s="6">
        <f t="shared" si="66"/>
        <v>0</v>
      </c>
      <c r="E332" s="6">
        <f t="shared" si="66"/>
        <v>0</v>
      </c>
      <c r="F332" s="6">
        <f t="shared" si="66"/>
        <v>535</v>
      </c>
      <c r="G332" s="6">
        <f t="shared" si="66"/>
        <v>0</v>
      </c>
      <c r="H332" s="6">
        <f t="shared" si="66"/>
        <v>0</v>
      </c>
      <c r="I332" s="6">
        <f t="shared" si="66"/>
        <v>174</v>
      </c>
      <c r="J332" s="6">
        <f t="shared" si="66"/>
        <v>0</v>
      </c>
      <c r="K332" s="6">
        <f t="shared" si="66"/>
        <v>335</v>
      </c>
      <c r="L332" s="6">
        <f t="shared" si="66"/>
        <v>0</v>
      </c>
      <c r="M332" s="6">
        <f t="shared" si="66"/>
        <v>0</v>
      </c>
      <c r="N332" s="6">
        <f t="shared" si="66"/>
        <v>0</v>
      </c>
      <c r="O332" s="6">
        <f t="shared" si="66"/>
        <v>0</v>
      </c>
      <c r="P332" s="6">
        <f t="shared" si="66"/>
        <v>100</v>
      </c>
      <c r="Q332" s="6">
        <f t="shared" si="66"/>
        <v>0</v>
      </c>
      <c r="R332" s="6">
        <f t="shared" si="66"/>
        <v>18</v>
      </c>
      <c r="S332" s="6">
        <f t="shared" si="66"/>
        <v>0</v>
      </c>
      <c r="T332" s="6">
        <f t="shared" si="66"/>
        <v>0</v>
      </c>
      <c r="U332" s="46">
        <f t="shared" si="65"/>
        <v>85890</v>
      </c>
      <c r="V332" s="8"/>
      <c r="X332">
        <f t="shared" ref="X332:AO332" si="67">C332</f>
        <v>656</v>
      </c>
      <c r="Y332">
        <f t="shared" si="67"/>
        <v>0</v>
      </c>
      <c r="Z332">
        <f t="shared" si="67"/>
        <v>0</v>
      </c>
      <c r="AA332">
        <f t="shared" si="67"/>
        <v>535</v>
      </c>
      <c r="AB332">
        <f t="shared" si="67"/>
        <v>0</v>
      </c>
      <c r="AC332">
        <f t="shared" si="67"/>
        <v>0</v>
      </c>
      <c r="AD332">
        <f t="shared" si="67"/>
        <v>174</v>
      </c>
      <c r="AE332">
        <f t="shared" si="67"/>
        <v>0</v>
      </c>
      <c r="AF332">
        <f t="shared" si="67"/>
        <v>335</v>
      </c>
      <c r="AG332">
        <f t="shared" si="67"/>
        <v>0</v>
      </c>
      <c r="AH332">
        <f t="shared" si="67"/>
        <v>0</v>
      </c>
      <c r="AI332">
        <f t="shared" si="67"/>
        <v>0</v>
      </c>
      <c r="AJ332">
        <f t="shared" si="67"/>
        <v>0</v>
      </c>
      <c r="AK332">
        <f t="shared" si="67"/>
        <v>100</v>
      </c>
      <c r="AL332">
        <f t="shared" si="67"/>
        <v>0</v>
      </c>
      <c r="AM332">
        <f t="shared" si="67"/>
        <v>18</v>
      </c>
      <c r="AN332">
        <f t="shared" si="67"/>
        <v>0</v>
      </c>
      <c r="AO332">
        <f t="shared" si="67"/>
        <v>0</v>
      </c>
    </row>
    <row r="333" spans="1:41">
      <c r="A333" s="64">
        <v>43555</v>
      </c>
      <c r="B333" s="1" t="s">
        <v>22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7">
        <f t="shared" si="65"/>
        <v>0</v>
      </c>
      <c r="V333" s="8"/>
    </row>
    <row r="334" spans="1:41">
      <c r="A334" s="64">
        <v>43555</v>
      </c>
      <c r="B334" s="1" t="s">
        <v>24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7">
        <f t="shared" si="65"/>
        <v>0</v>
      </c>
      <c r="V334" s="8"/>
    </row>
    <row r="335" spans="1:41">
      <c r="A335" s="64">
        <v>43555</v>
      </c>
      <c r="B335" s="1" t="s">
        <v>32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7">
        <f t="shared" si="65"/>
        <v>0</v>
      </c>
      <c r="V335" s="8">
        <f>SUM(U333:U335)</f>
        <v>0</v>
      </c>
    </row>
    <row r="336" spans="1:41">
      <c r="A336" s="64">
        <v>43555</v>
      </c>
      <c r="B336" s="1" t="s">
        <v>33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7">
        <f t="shared" si="65"/>
        <v>0</v>
      </c>
      <c r="V336" s="8"/>
    </row>
    <row r="337" spans="1:41">
      <c r="A337" s="64">
        <v>43555</v>
      </c>
      <c r="B337" s="1" t="s">
        <v>34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7">
        <f t="shared" si="65"/>
        <v>0</v>
      </c>
      <c r="V337" s="8">
        <f>SUM(U336:U337)</f>
        <v>0</v>
      </c>
    </row>
    <row r="338" spans="1:41">
      <c r="A338" s="64">
        <v>43555</v>
      </c>
      <c r="B338" s="1" t="s">
        <v>35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7">
        <f t="shared" si="65"/>
        <v>0</v>
      </c>
      <c r="V338" s="8"/>
    </row>
    <row r="339" spans="1:41">
      <c r="A339" s="64">
        <v>43555</v>
      </c>
      <c r="B339" s="1" t="s">
        <v>36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7">
        <f t="shared" si="65"/>
        <v>0</v>
      </c>
      <c r="V339" s="8"/>
    </row>
    <row r="340" spans="1:41">
      <c r="A340" s="64">
        <v>43555</v>
      </c>
      <c r="B340" s="1" t="s">
        <v>37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7">
        <f t="shared" si="65"/>
        <v>0</v>
      </c>
      <c r="V340" s="8"/>
    </row>
    <row r="341" spans="1:41">
      <c r="A341" s="64">
        <v>43555</v>
      </c>
      <c r="B341" s="1" t="s">
        <v>38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7">
        <f t="shared" si="65"/>
        <v>0</v>
      </c>
      <c r="V341" s="8"/>
    </row>
    <row r="342" spans="1:41">
      <c r="A342" s="64">
        <v>43555</v>
      </c>
      <c r="B342" s="1" t="s">
        <v>39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7">
        <f t="shared" si="65"/>
        <v>0</v>
      </c>
      <c r="V342" s="8">
        <f>SUM(U338:U342)</f>
        <v>0</v>
      </c>
    </row>
    <row r="343" spans="1:41">
      <c r="A343" s="78" t="s">
        <v>1</v>
      </c>
      <c r="B343" s="79"/>
      <c r="C343" s="6">
        <f t="shared" ref="C343:T343" si="68">SUM(C333:C342)</f>
        <v>0</v>
      </c>
      <c r="D343" s="6">
        <f t="shared" si="68"/>
        <v>0</v>
      </c>
      <c r="E343" s="6">
        <f t="shared" si="68"/>
        <v>0</v>
      </c>
      <c r="F343" s="6">
        <f t="shared" si="68"/>
        <v>0</v>
      </c>
      <c r="G343" s="6">
        <f t="shared" si="68"/>
        <v>0</v>
      </c>
      <c r="H343" s="6">
        <f t="shared" si="68"/>
        <v>0</v>
      </c>
      <c r="I343" s="6">
        <f t="shared" si="68"/>
        <v>0</v>
      </c>
      <c r="J343" s="6">
        <f t="shared" si="68"/>
        <v>0</v>
      </c>
      <c r="K343" s="6">
        <f t="shared" si="68"/>
        <v>0</v>
      </c>
      <c r="L343" s="6">
        <f t="shared" si="68"/>
        <v>0</v>
      </c>
      <c r="M343" s="6">
        <f t="shared" si="68"/>
        <v>0</v>
      </c>
      <c r="N343" s="6">
        <f t="shared" si="68"/>
        <v>0</v>
      </c>
      <c r="O343" s="6">
        <f t="shared" si="68"/>
        <v>0</v>
      </c>
      <c r="P343" s="6">
        <f t="shared" si="68"/>
        <v>0</v>
      </c>
      <c r="Q343" s="6">
        <f t="shared" si="68"/>
        <v>0</v>
      </c>
      <c r="R343" s="6">
        <f t="shared" si="68"/>
        <v>0</v>
      </c>
      <c r="S343" s="6">
        <f t="shared" si="68"/>
        <v>0</v>
      </c>
      <c r="T343" s="6">
        <f t="shared" si="68"/>
        <v>0</v>
      </c>
      <c r="U343" s="46">
        <f t="shared" si="65"/>
        <v>0</v>
      </c>
      <c r="V343" s="8"/>
      <c r="X343">
        <f t="shared" ref="X343:AO343" si="69">C343</f>
        <v>0</v>
      </c>
      <c r="Y343">
        <f t="shared" si="69"/>
        <v>0</v>
      </c>
      <c r="Z343">
        <f t="shared" si="69"/>
        <v>0</v>
      </c>
      <c r="AA343">
        <f t="shared" si="69"/>
        <v>0</v>
      </c>
      <c r="AB343">
        <f t="shared" si="69"/>
        <v>0</v>
      </c>
      <c r="AC343">
        <f t="shared" si="69"/>
        <v>0</v>
      </c>
      <c r="AD343">
        <f t="shared" si="69"/>
        <v>0</v>
      </c>
      <c r="AE343">
        <f t="shared" si="69"/>
        <v>0</v>
      </c>
      <c r="AF343">
        <f t="shared" si="69"/>
        <v>0</v>
      </c>
      <c r="AG343">
        <f t="shared" si="69"/>
        <v>0</v>
      </c>
      <c r="AH343">
        <f t="shared" si="69"/>
        <v>0</v>
      </c>
      <c r="AI343">
        <f t="shared" si="69"/>
        <v>0</v>
      </c>
      <c r="AJ343">
        <f t="shared" si="69"/>
        <v>0</v>
      </c>
      <c r="AK343">
        <f t="shared" si="69"/>
        <v>0</v>
      </c>
      <c r="AL343">
        <f t="shared" si="69"/>
        <v>0</v>
      </c>
      <c r="AM343">
        <f t="shared" si="69"/>
        <v>0</v>
      </c>
      <c r="AN343">
        <f t="shared" si="69"/>
        <v>0</v>
      </c>
      <c r="AO343">
        <f t="shared" si="69"/>
        <v>0</v>
      </c>
    </row>
    <row r="345" spans="1:41">
      <c r="X345">
        <f t="shared" ref="X345:AO345" si="70">SUM(X1:X343)</f>
        <v>37454</v>
      </c>
      <c r="Y345">
        <f t="shared" si="70"/>
        <v>1988</v>
      </c>
      <c r="Z345">
        <f t="shared" si="70"/>
        <v>1152</v>
      </c>
      <c r="AA345">
        <f t="shared" si="70"/>
        <v>9237</v>
      </c>
      <c r="AB345">
        <f t="shared" si="70"/>
        <v>1000</v>
      </c>
      <c r="AC345">
        <f t="shared" si="70"/>
        <v>150</v>
      </c>
      <c r="AD345">
        <f t="shared" si="70"/>
        <v>4693</v>
      </c>
      <c r="AE345">
        <f t="shared" si="70"/>
        <v>0</v>
      </c>
      <c r="AF345">
        <f t="shared" si="70"/>
        <v>2113</v>
      </c>
      <c r="AG345">
        <f t="shared" si="70"/>
        <v>1455</v>
      </c>
      <c r="AH345">
        <f t="shared" si="70"/>
        <v>6726</v>
      </c>
      <c r="AI345">
        <f t="shared" si="70"/>
        <v>1220</v>
      </c>
      <c r="AJ345">
        <f t="shared" si="70"/>
        <v>77</v>
      </c>
      <c r="AK345">
        <f t="shared" si="70"/>
        <v>3982</v>
      </c>
      <c r="AL345">
        <f t="shared" si="70"/>
        <v>66</v>
      </c>
      <c r="AM345">
        <f t="shared" si="70"/>
        <v>201</v>
      </c>
      <c r="AN345">
        <f t="shared" si="70"/>
        <v>68</v>
      </c>
      <c r="AO345">
        <f t="shared" si="70"/>
        <v>1500</v>
      </c>
    </row>
    <row r="346" spans="1:41">
      <c r="X346" s="2" t="s">
        <v>4</v>
      </c>
      <c r="Y346" s="2" t="s">
        <v>5</v>
      </c>
      <c r="Z346" s="2" t="s">
        <v>6</v>
      </c>
      <c r="AA346" s="2" t="s">
        <v>7</v>
      </c>
      <c r="AB346" s="2" t="s">
        <v>8</v>
      </c>
      <c r="AC346" s="2" t="s">
        <v>9</v>
      </c>
      <c r="AD346" s="2" t="s">
        <v>10</v>
      </c>
      <c r="AE346" s="2" t="s">
        <v>11</v>
      </c>
      <c r="AF346" s="2" t="s">
        <v>12</v>
      </c>
      <c r="AG346" s="2" t="s">
        <v>13</v>
      </c>
      <c r="AH346" s="2" t="s">
        <v>14</v>
      </c>
      <c r="AI346" s="2" t="s">
        <v>15</v>
      </c>
      <c r="AJ346" s="2" t="s">
        <v>16</v>
      </c>
      <c r="AK346" s="2" t="s">
        <v>17</v>
      </c>
      <c r="AL346" s="2" t="s">
        <v>20</v>
      </c>
      <c r="AM346" s="2" t="s">
        <v>19</v>
      </c>
      <c r="AN346" s="2" t="s">
        <v>18</v>
      </c>
      <c r="AO346" s="2" t="s">
        <v>21</v>
      </c>
    </row>
  </sheetData>
  <mergeCells count="34">
    <mergeCell ref="A332:B332"/>
    <mergeCell ref="A343:B343"/>
    <mergeCell ref="A1:A2"/>
    <mergeCell ref="U1:U2"/>
    <mergeCell ref="A277:B277"/>
    <mergeCell ref="A288:B288"/>
    <mergeCell ref="A299:B299"/>
    <mergeCell ref="A310:B310"/>
    <mergeCell ref="A321:B321"/>
    <mergeCell ref="A222:B222"/>
    <mergeCell ref="A233:B233"/>
    <mergeCell ref="A244:B244"/>
    <mergeCell ref="A255:B255"/>
    <mergeCell ref="A266:B266"/>
    <mergeCell ref="A167:B167"/>
    <mergeCell ref="A178:B178"/>
    <mergeCell ref="A189:B189"/>
    <mergeCell ref="A200:B200"/>
    <mergeCell ref="A211:B211"/>
    <mergeCell ref="A112:B112"/>
    <mergeCell ref="A123:B123"/>
    <mergeCell ref="A134:B134"/>
    <mergeCell ref="A145:B145"/>
    <mergeCell ref="A156:B156"/>
    <mergeCell ref="A57:B57"/>
    <mergeCell ref="A68:B68"/>
    <mergeCell ref="A79:B79"/>
    <mergeCell ref="A90:B90"/>
    <mergeCell ref="A101:B101"/>
    <mergeCell ref="B1:T1"/>
    <mergeCell ref="A13:B13"/>
    <mergeCell ref="A24:B24"/>
    <mergeCell ref="A35:B35"/>
    <mergeCell ref="A46:B46"/>
  </mergeCell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32"/>
  <sheetViews>
    <sheetView topLeftCell="N1" zoomScale="85" zoomScaleNormal="85" workbookViewId="0">
      <pane ySplit="2" topLeftCell="A3" activePane="bottomLeft" state="frozen"/>
      <selection pane="bottomLeft" activeCell="AD3" sqref="AD3:AE13"/>
    </sheetView>
  </sheetViews>
  <sheetFormatPr defaultColWidth="9" defaultRowHeight="14.4"/>
  <cols>
    <col min="1" max="20" width="9" style="53"/>
    <col min="24" max="24" width="12.5546875"/>
    <col min="26" max="28" width="12.5546875"/>
    <col min="30" max="30" width="12.5546875"/>
    <col min="31" max="31" width="11"/>
  </cols>
  <sheetData>
    <row r="1" spans="1:31">
      <c r="A1" s="75" t="s">
        <v>50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7"/>
      <c r="U1" s="74" t="s">
        <v>1</v>
      </c>
      <c r="V1" s="8"/>
      <c r="X1" s="70" t="s">
        <v>23</v>
      </c>
      <c r="Y1" s="70"/>
      <c r="Z1" s="70"/>
      <c r="AA1" s="70"/>
      <c r="AB1" s="70"/>
      <c r="AC1" s="70"/>
      <c r="AD1" s="21"/>
      <c r="AE1" s="21"/>
    </row>
    <row r="2" spans="1:31">
      <c r="A2" s="4" t="s">
        <v>2</v>
      </c>
      <c r="B2" s="4" t="s">
        <v>3</v>
      </c>
      <c r="C2" s="54" t="s">
        <v>4</v>
      </c>
      <c r="D2" s="54" t="s">
        <v>5</v>
      </c>
      <c r="E2" s="54" t="s">
        <v>6</v>
      </c>
      <c r="F2" s="54" t="s">
        <v>7</v>
      </c>
      <c r="G2" s="54" t="s">
        <v>8</v>
      </c>
      <c r="H2" s="54" t="s">
        <v>9</v>
      </c>
      <c r="I2" s="54" t="s">
        <v>10</v>
      </c>
      <c r="J2" s="54" t="s">
        <v>11</v>
      </c>
      <c r="K2" s="54" t="s">
        <v>12</v>
      </c>
      <c r="L2" s="54" t="s">
        <v>13</v>
      </c>
      <c r="M2" s="54" t="s">
        <v>14</v>
      </c>
      <c r="N2" s="54" t="s">
        <v>15</v>
      </c>
      <c r="O2" s="54" t="s">
        <v>16</v>
      </c>
      <c r="P2" s="54" t="s">
        <v>17</v>
      </c>
      <c r="Q2" s="54" t="s">
        <v>20</v>
      </c>
      <c r="R2" s="54" t="s">
        <v>19</v>
      </c>
      <c r="S2" s="54" t="s">
        <v>18</v>
      </c>
      <c r="T2" s="54" t="s">
        <v>21</v>
      </c>
      <c r="U2" s="74"/>
      <c r="V2" s="9"/>
      <c r="X2" s="4"/>
      <c r="Y2" s="47" t="s">
        <v>51</v>
      </c>
      <c r="Z2" s="47" t="s">
        <v>52</v>
      </c>
      <c r="AA2" s="47" t="s">
        <v>53</v>
      </c>
      <c r="AB2" s="47" t="s">
        <v>54</v>
      </c>
      <c r="AC2" s="48" t="s">
        <v>55</v>
      </c>
      <c r="AD2" s="50" t="s">
        <v>30</v>
      </c>
      <c r="AE2" s="50" t="s">
        <v>31</v>
      </c>
    </row>
    <row r="3" spans="1:31">
      <c r="A3" s="3">
        <v>43556</v>
      </c>
      <c r="B3" s="4" t="s">
        <v>22</v>
      </c>
      <c r="C3" s="4"/>
      <c r="D3" s="4"/>
      <c r="E3" s="4"/>
      <c r="F3" s="4"/>
      <c r="G3" s="4"/>
      <c r="H3" s="4"/>
      <c r="I3" s="4">
        <v>450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7">
        <f t="shared" ref="U3:U13" si="0">(C3*40)+(D3*25)+(E3*20)+(F3*40)+(G3*50)+(H3*50)+(I3*25)+(J3*30)+(K3*40)+(L3*30)+(M3*30)+(N3*30)+(O3*30)+(P3*25+(Q3*1000)+(R3*1000)+(S3*950)+(T3*40))</f>
        <v>11250</v>
      </c>
      <c r="V3" s="8"/>
      <c r="X3" s="1" t="s">
        <v>22</v>
      </c>
      <c r="Y3" s="7">
        <f>U3+U14+U36+U47+U58</f>
        <v>41525</v>
      </c>
      <c r="Z3" s="7">
        <f>SUM(U80+U91+U102+U113+U124+U135)</f>
        <v>63655</v>
      </c>
      <c r="AA3" s="7">
        <f>U157+U168+U179+U190+U201+U212</f>
        <v>45880</v>
      </c>
      <c r="AB3" s="7">
        <f t="shared" ref="AB3:AB12" si="1">U234+U245+U256+U267+U278+U289</f>
        <v>73720</v>
      </c>
      <c r="AC3" s="13">
        <f t="shared" ref="AC3:AC12" si="2">U311+U322</f>
        <v>26785</v>
      </c>
      <c r="AD3" s="24">
        <f>SUM(Y3:AC3)</f>
        <v>251565</v>
      </c>
      <c r="AE3" s="24">
        <f t="shared" ref="AE3:AE13" si="3">AD3/23</f>
        <v>10937.608695652174</v>
      </c>
    </row>
    <row r="4" spans="1:31">
      <c r="A4" s="3">
        <v>43556</v>
      </c>
      <c r="B4" s="4" t="s">
        <v>24</v>
      </c>
      <c r="C4" s="4"/>
      <c r="D4" s="4"/>
      <c r="E4" s="4"/>
      <c r="F4" s="4"/>
      <c r="G4" s="4"/>
      <c r="H4" s="4"/>
      <c r="I4" s="4">
        <v>55</v>
      </c>
      <c r="J4" s="4"/>
      <c r="K4" s="4"/>
      <c r="L4" s="4"/>
      <c r="M4" s="4"/>
      <c r="N4" s="4"/>
      <c r="O4" s="4"/>
      <c r="P4" s="4">
        <v>290</v>
      </c>
      <c r="Q4" s="4"/>
      <c r="R4" s="4"/>
      <c r="S4" s="4"/>
      <c r="T4" s="4"/>
      <c r="U4" s="7">
        <f t="shared" si="0"/>
        <v>8625</v>
      </c>
      <c r="V4" s="8"/>
      <c r="X4" s="1" t="s">
        <v>24</v>
      </c>
      <c r="Y4" s="7">
        <f>U4+U15+U37+U48+U59</f>
        <v>23325</v>
      </c>
      <c r="Z4" s="7">
        <f t="shared" ref="Z4:Z12" si="4">SUM(U81+U92+U103+U114+U125+U136)</f>
        <v>44250</v>
      </c>
      <c r="AA4" s="7">
        <f t="shared" ref="AA4:AA12" si="5">U158+U169+U180+U191+U202+U213</f>
        <v>33325</v>
      </c>
      <c r="AB4" s="7">
        <f t="shared" si="1"/>
        <v>70350</v>
      </c>
      <c r="AC4" s="13">
        <f t="shared" si="2"/>
        <v>20500</v>
      </c>
      <c r="AD4" s="24">
        <f t="shared" ref="AD4:AD13" si="6">SUM(Y4:AC4)</f>
        <v>191750</v>
      </c>
      <c r="AE4" s="24">
        <f t="shared" si="3"/>
        <v>8336.95652173913</v>
      </c>
    </row>
    <row r="5" spans="1:31">
      <c r="A5" s="3">
        <v>43556</v>
      </c>
      <c r="B5" s="4" t="s">
        <v>32</v>
      </c>
      <c r="C5" s="4"/>
      <c r="D5" s="4"/>
      <c r="E5" s="4"/>
      <c r="F5" s="4"/>
      <c r="G5" s="4"/>
      <c r="H5" s="4"/>
      <c r="I5" s="4">
        <v>37</v>
      </c>
      <c r="J5" s="4"/>
      <c r="K5" s="4">
        <v>165</v>
      </c>
      <c r="L5" s="4"/>
      <c r="M5" s="4">
        <v>128</v>
      </c>
      <c r="N5" s="4">
        <v>200</v>
      </c>
      <c r="O5" s="4"/>
      <c r="P5" s="4"/>
      <c r="Q5" s="4">
        <v>16</v>
      </c>
      <c r="R5" s="4"/>
      <c r="S5" s="4"/>
      <c r="T5" s="4"/>
      <c r="U5" s="7">
        <f t="shared" si="0"/>
        <v>33365</v>
      </c>
      <c r="V5" s="8">
        <f>SUM(U3:U5)</f>
        <v>53240</v>
      </c>
      <c r="X5" s="1" t="s">
        <v>32</v>
      </c>
      <c r="Y5" s="7">
        <f t="shared" ref="Y5:Y12" si="7">U5+U16+U38+U49+U60</f>
        <v>99050</v>
      </c>
      <c r="Z5" s="7">
        <f t="shared" si="4"/>
        <v>144420</v>
      </c>
      <c r="AA5" s="7">
        <f t="shared" si="5"/>
        <v>103405</v>
      </c>
      <c r="AB5" s="7">
        <f t="shared" si="1"/>
        <v>123735</v>
      </c>
      <c r="AC5" s="13">
        <f t="shared" si="2"/>
        <v>46155</v>
      </c>
      <c r="AD5" s="24">
        <f t="shared" si="6"/>
        <v>516765</v>
      </c>
      <c r="AE5" s="24">
        <f t="shared" si="3"/>
        <v>22468.043478260868</v>
      </c>
    </row>
    <row r="6" spans="1:31">
      <c r="A6" s="3">
        <v>43556</v>
      </c>
      <c r="B6" s="4" t="s">
        <v>33</v>
      </c>
      <c r="C6" s="4">
        <v>750</v>
      </c>
      <c r="D6" s="4"/>
      <c r="E6" s="4"/>
      <c r="F6" s="4">
        <v>200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7">
        <f t="shared" si="0"/>
        <v>38000</v>
      </c>
      <c r="V6" s="8"/>
      <c r="X6" s="1" t="s">
        <v>33</v>
      </c>
      <c r="Y6" s="7">
        <f t="shared" si="7"/>
        <v>108120</v>
      </c>
      <c r="Z6" s="7">
        <f t="shared" si="4"/>
        <v>145920</v>
      </c>
      <c r="AA6" s="7">
        <f t="shared" si="5"/>
        <v>99920</v>
      </c>
      <c r="AB6" s="7">
        <f t="shared" si="1"/>
        <v>153560</v>
      </c>
      <c r="AC6" s="13">
        <f t="shared" si="2"/>
        <v>60000</v>
      </c>
      <c r="AD6" s="24">
        <f t="shared" si="6"/>
        <v>567520</v>
      </c>
      <c r="AE6" s="24">
        <f t="shared" si="3"/>
        <v>24674.782608695652</v>
      </c>
    </row>
    <row r="7" spans="1:31">
      <c r="A7" s="3">
        <v>43556</v>
      </c>
      <c r="B7" s="4" t="s">
        <v>34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v>23</v>
      </c>
      <c r="S7" s="4"/>
      <c r="T7" s="4"/>
      <c r="U7" s="7">
        <f t="shared" si="0"/>
        <v>23000</v>
      </c>
      <c r="V7" s="8">
        <f>SUM(U6:U7)</f>
        <v>61000</v>
      </c>
      <c r="X7" s="1" t="s">
        <v>34</v>
      </c>
      <c r="Y7" s="7">
        <f t="shared" si="7"/>
        <v>91000</v>
      </c>
      <c r="Z7" s="7">
        <f t="shared" si="4"/>
        <v>86000</v>
      </c>
      <c r="AA7" s="7">
        <f t="shared" si="5"/>
        <v>51000</v>
      </c>
      <c r="AB7" s="7">
        <f t="shared" si="1"/>
        <v>68000</v>
      </c>
      <c r="AC7" s="13">
        <f t="shared" si="2"/>
        <v>32000</v>
      </c>
      <c r="AD7" s="24">
        <f t="shared" si="6"/>
        <v>328000</v>
      </c>
      <c r="AE7" s="24">
        <f t="shared" si="3"/>
        <v>14260.869565217392</v>
      </c>
    </row>
    <row r="8" spans="1:31">
      <c r="A8" s="3">
        <v>43556</v>
      </c>
      <c r="B8" s="4" t="s">
        <v>35</v>
      </c>
      <c r="C8" s="4">
        <v>400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7">
        <f t="shared" si="0"/>
        <v>16000</v>
      </c>
      <c r="V8" s="8"/>
      <c r="X8" s="1" t="s">
        <v>35</v>
      </c>
      <c r="Y8" s="7">
        <f t="shared" si="7"/>
        <v>53180</v>
      </c>
      <c r="Z8" s="7">
        <f t="shared" si="4"/>
        <v>64240</v>
      </c>
      <c r="AA8" s="7">
        <f t="shared" si="5"/>
        <v>41800</v>
      </c>
      <c r="AB8" s="7">
        <f t="shared" si="1"/>
        <v>57120</v>
      </c>
      <c r="AC8" s="13">
        <f t="shared" si="2"/>
        <v>19440</v>
      </c>
      <c r="AD8" s="24">
        <f t="shared" si="6"/>
        <v>235780</v>
      </c>
      <c r="AE8" s="24">
        <f t="shared" si="3"/>
        <v>10251.304347826086</v>
      </c>
    </row>
    <row r="9" spans="1:31">
      <c r="A9" s="3">
        <v>43556</v>
      </c>
      <c r="B9" s="4" t="s">
        <v>36</v>
      </c>
      <c r="C9" s="4">
        <v>450</v>
      </c>
      <c r="D9" s="4"/>
      <c r="E9" s="4"/>
      <c r="F9" s="4">
        <v>100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7">
        <f t="shared" si="0"/>
        <v>22000</v>
      </c>
      <c r="V9" s="8"/>
      <c r="X9" s="1" t="s">
        <v>36</v>
      </c>
      <c r="Y9" s="7">
        <f t="shared" si="7"/>
        <v>70200</v>
      </c>
      <c r="Z9" s="7">
        <f t="shared" si="4"/>
        <v>13300</v>
      </c>
      <c r="AA9" s="7">
        <f t="shared" si="5"/>
        <v>21840</v>
      </c>
      <c r="AB9" s="7">
        <f t="shared" si="1"/>
        <v>87800</v>
      </c>
      <c r="AC9" s="13">
        <f t="shared" si="2"/>
        <v>20040</v>
      </c>
      <c r="AD9" s="24">
        <f t="shared" si="6"/>
        <v>213180</v>
      </c>
      <c r="AE9" s="24">
        <f t="shared" si="3"/>
        <v>9268.6956521739139</v>
      </c>
    </row>
    <row r="10" spans="1:31">
      <c r="A10" s="3">
        <v>43556</v>
      </c>
      <c r="B10" s="4" t="s">
        <v>37</v>
      </c>
      <c r="C10" s="4"/>
      <c r="D10" s="4"/>
      <c r="E10" s="4"/>
      <c r="F10" s="4">
        <v>550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7">
        <f t="shared" si="0"/>
        <v>22000</v>
      </c>
      <c r="V10" s="8"/>
      <c r="X10" s="1" t="s">
        <v>37</v>
      </c>
      <c r="Y10" s="7">
        <f t="shared" si="7"/>
        <v>51820</v>
      </c>
      <c r="Z10" s="7">
        <f t="shared" si="4"/>
        <v>70840</v>
      </c>
      <c r="AA10" s="7">
        <f t="shared" si="5"/>
        <v>42120</v>
      </c>
      <c r="AB10" s="7">
        <f t="shared" si="1"/>
        <v>64000</v>
      </c>
      <c r="AC10" s="13">
        <f t="shared" si="2"/>
        <v>20800</v>
      </c>
      <c r="AD10" s="24">
        <f t="shared" si="6"/>
        <v>249580</v>
      </c>
      <c r="AE10" s="24">
        <f t="shared" si="3"/>
        <v>10851.304347826086</v>
      </c>
    </row>
    <row r="11" spans="1:31">
      <c r="A11" s="3">
        <v>43556</v>
      </c>
      <c r="B11" s="4" t="s">
        <v>38</v>
      </c>
      <c r="C11" s="4">
        <v>400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7">
        <f t="shared" si="0"/>
        <v>16000</v>
      </c>
      <c r="V11" s="8"/>
      <c r="X11" s="1" t="s">
        <v>38</v>
      </c>
      <c r="Y11" s="7">
        <f t="shared" si="7"/>
        <v>44600</v>
      </c>
      <c r="Z11" s="7">
        <f t="shared" si="4"/>
        <v>38840</v>
      </c>
      <c r="AA11" s="7">
        <f t="shared" si="5"/>
        <v>0</v>
      </c>
      <c r="AB11" s="7">
        <f t="shared" si="1"/>
        <v>59280</v>
      </c>
      <c r="AC11" s="13">
        <f t="shared" si="2"/>
        <v>14680</v>
      </c>
      <c r="AD11" s="24">
        <f t="shared" si="6"/>
        <v>157400</v>
      </c>
      <c r="AE11" s="24">
        <f t="shared" si="3"/>
        <v>6843.478260869565</v>
      </c>
    </row>
    <row r="12" spans="1:31">
      <c r="A12" s="3">
        <v>43556</v>
      </c>
      <c r="B12" s="4" t="s">
        <v>39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7">
        <f t="shared" si="0"/>
        <v>0</v>
      </c>
      <c r="V12" s="8">
        <f>SUM(U8:U12)</f>
        <v>76000</v>
      </c>
      <c r="X12" s="1" t="s">
        <v>39</v>
      </c>
      <c r="Y12" s="7">
        <f t="shared" si="7"/>
        <v>24720</v>
      </c>
      <c r="Z12" s="7">
        <f t="shared" si="4"/>
        <v>66920</v>
      </c>
      <c r="AA12" s="7">
        <f t="shared" si="5"/>
        <v>54560</v>
      </c>
      <c r="AB12" s="7">
        <f t="shared" si="1"/>
        <v>82800</v>
      </c>
      <c r="AC12" s="13">
        <f t="shared" si="2"/>
        <v>19200</v>
      </c>
      <c r="AD12" s="24">
        <f t="shared" si="6"/>
        <v>248200</v>
      </c>
      <c r="AE12" s="24">
        <f t="shared" si="3"/>
        <v>10791.304347826086</v>
      </c>
    </row>
    <row r="13" spans="1:31">
      <c r="A13" s="78" t="s">
        <v>1</v>
      </c>
      <c r="B13" s="79"/>
      <c r="C13" s="6">
        <f t="shared" ref="C13:T13" si="8">SUM(C3:C12)</f>
        <v>2000</v>
      </c>
      <c r="D13" s="6">
        <f t="shared" si="8"/>
        <v>0</v>
      </c>
      <c r="E13" s="6">
        <f t="shared" si="8"/>
        <v>0</v>
      </c>
      <c r="F13" s="6">
        <f t="shared" si="8"/>
        <v>850</v>
      </c>
      <c r="G13" s="6">
        <f t="shared" si="8"/>
        <v>0</v>
      </c>
      <c r="H13" s="6">
        <f t="shared" si="8"/>
        <v>0</v>
      </c>
      <c r="I13" s="6">
        <f t="shared" si="8"/>
        <v>542</v>
      </c>
      <c r="J13" s="6">
        <f t="shared" si="8"/>
        <v>0</v>
      </c>
      <c r="K13" s="6">
        <f t="shared" si="8"/>
        <v>165</v>
      </c>
      <c r="L13" s="6">
        <f t="shared" si="8"/>
        <v>0</v>
      </c>
      <c r="M13" s="6">
        <f t="shared" si="8"/>
        <v>128</v>
      </c>
      <c r="N13" s="6">
        <f t="shared" si="8"/>
        <v>200</v>
      </c>
      <c r="O13" s="6">
        <f t="shared" si="8"/>
        <v>0</v>
      </c>
      <c r="P13" s="6">
        <f t="shared" si="8"/>
        <v>290</v>
      </c>
      <c r="Q13" s="6">
        <f t="shared" si="8"/>
        <v>16</v>
      </c>
      <c r="R13" s="6">
        <f t="shared" si="8"/>
        <v>23</v>
      </c>
      <c r="S13" s="6">
        <f t="shared" si="8"/>
        <v>0</v>
      </c>
      <c r="T13" s="6">
        <f t="shared" si="8"/>
        <v>0</v>
      </c>
      <c r="U13" s="46">
        <f t="shared" si="0"/>
        <v>190240</v>
      </c>
      <c r="V13" s="8"/>
      <c r="X13" s="5" t="s">
        <v>1</v>
      </c>
      <c r="Y13" s="46">
        <f t="shared" ref="Y13:AC13" si="9">SUM(Y3:Y12)</f>
        <v>607540</v>
      </c>
      <c r="Z13" s="46">
        <f t="shared" si="9"/>
        <v>738385</v>
      </c>
      <c r="AA13" s="46">
        <f t="shared" si="9"/>
        <v>493850</v>
      </c>
      <c r="AB13" s="46">
        <f t="shared" si="9"/>
        <v>840365</v>
      </c>
      <c r="AC13" s="13">
        <f t="shared" si="9"/>
        <v>279600</v>
      </c>
      <c r="AD13" s="24">
        <f t="shared" si="6"/>
        <v>2959740</v>
      </c>
      <c r="AE13" s="24">
        <f t="shared" si="3"/>
        <v>128684.34782608696</v>
      </c>
    </row>
    <row r="14" spans="1:31">
      <c r="A14" s="3">
        <v>43557</v>
      </c>
      <c r="B14" s="4" t="s">
        <v>22</v>
      </c>
      <c r="C14" s="4"/>
      <c r="D14" s="4"/>
      <c r="E14" s="4"/>
      <c r="F14" s="4"/>
      <c r="G14" s="4"/>
      <c r="H14" s="4"/>
      <c r="I14" s="4">
        <v>283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7">
        <f t="shared" ref="U14:U77" si="10">(C14*40)+(D14*25)+(E14*20)+(F14*40)+(G14*50)+(H14*50)+(I14*25)+(J14*30)+(K14*40)+(L14*30)+(M14*30)+(N14*30)+(O14*30)+(P14*25+(Q14*1000)+(R14*1000)+(S14*950)+(T14*40))</f>
        <v>7075</v>
      </c>
      <c r="V14" s="8"/>
    </row>
    <row r="15" spans="1:31">
      <c r="A15" s="3">
        <v>43557</v>
      </c>
      <c r="B15" s="4" t="s">
        <v>24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>
        <v>76</v>
      </c>
      <c r="Q15" s="4"/>
      <c r="R15" s="4"/>
      <c r="S15" s="4"/>
      <c r="T15" s="4"/>
      <c r="U15" s="7">
        <f t="shared" si="10"/>
        <v>1900</v>
      </c>
      <c r="V15" s="8"/>
    </row>
    <row r="16" spans="1:31">
      <c r="A16" s="3">
        <v>43557</v>
      </c>
      <c r="B16" s="4" t="s">
        <v>32</v>
      </c>
      <c r="C16" s="4">
        <v>90</v>
      </c>
      <c r="D16" s="4"/>
      <c r="E16" s="4"/>
      <c r="F16" s="4"/>
      <c r="G16" s="4"/>
      <c r="H16" s="4"/>
      <c r="I16" s="4">
        <v>7</v>
      </c>
      <c r="J16" s="4"/>
      <c r="K16" s="4"/>
      <c r="L16" s="4"/>
      <c r="M16" s="4">
        <v>250</v>
      </c>
      <c r="N16" s="4"/>
      <c r="O16" s="4"/>
      <c r="P16" s="4"/>
      <c r="Q16" s="4"/>
      <c r="R16" s="4">
        <v>4</v>
      </c>
      <c r="S16" s="4"/>
      <c r="T16" s="4"/>
      <c r="U16" s="7">
        <f t="shared" si="10"/>
        <v>15275</v>
      </c>
      <c r="V16" s="8">
        <f>SUM(U14:U16)</f>
        <v>24250</v>
      </c>
    </row>
    <row r="17" spans="1:28">
      <c r="A17" s="3">
        <v>43557</v>
      </c>
      <c r="B17" s="4" t="s">
        <v>33</v>
      </c>
      <c r="C17" s="4">
        <f>450+175</f>
        <v>625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7">
        <f t="shared" si="10"/>
        <v>25000</v>
      </c>
      <c r="V17" s="8"/>
    </row>
    <row r="18" spans="1:28">
      <c r="A18" s="3">
        <v>43557</v>
      </c>
      <c r="B18" s="4" t="s">
        <v>34</v>
      </c>
      <c r="C18" s="4">
        <v>250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>
        <v>8</v>
      </c>
      <c r="S18" s="4"/>
      <c r="T18" s="4"/>
      <c r="U18" s="7">
        <f t="shared" si="10"/>
        <v>18000</v>
      </c>
      <c r="V18" s="8">
        <f>SUM(U17:U18)</f>
        <v>43000</v>
      </c>
    </row>
    <row r="19" spans="1:28">
      <c r="A19" s="3">
        <v>43557</v>
      </c>
      <c r="B19" s="4" t="s">
        <v>35</v>
      </c>
      <c r="C19" s="4">
        <v>257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7">
        <f t="shared" si="10"/>
        <v>10280</v>
      </c>
      <c r="V19" s="8"/>
    </row>
    <row r="20" spans="1:28">
      <c r="A20" s="3">
        <v>43557</v>
      </c>
      <c r="B20" s="4" t="s">
        <v>36</v>
      </c>
      <c r="C20" s="4">
        <v>350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7">
        <f t="shared" si="10"/>
        <v>14000</v>
      </c>
      <c r="V20" s="8"/>
    </row>
    <row r="21" spans="1:28">
      <c r="A21" s="3">
        <v>43557</v>
      </c>
      <c r="B21" s="4" t="s">
        <v>37</v>
      </c>
      <c r="C21" s="4">
        <v>300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7">
        <f t="shared" si="10"/>
        <v>12000</v>
      </c>
      <c r="V21" s="8"/>
      <c r="Y21">
        <v>1</v>
      </c>
      <c r="Z21">
        <f>U10</f>
        <v>22000</v>
      </c>
      <c r="AA21">
        <f>U11</f>
        <v>16000</v>
      </c>
      <c r="AB21">
        <f>U12</f>
        <v>0</v>
      </c>
    </row>
    <row r="22" spans="1:28">
      <c r="A22" s="3">
        <v>43557</v>
      </c>
      <c r="B22" s="4" t="s">
        <v>38</v>
      </c>
      <c r="C22" s="4">
        <v>225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7">
        <f t="shared" si="10"/>
        <v>9000</v>
      </c>
      <c r="V22" s="8"/>
      <c r="Y22">
        <v>2</v>
      </c>
      <c r="Z22">
        <f>U21</f>
        <v>12000</v>
      </c>
      <c r="AA22">
        <f>U22</f>
        <v>9000</v>
      </c>
      <c r="AB22">
        <f>U23</f>
        <v>8000</v>
      </c>
    </row>
    <row r="23" spans="1:28">
      <c r="A23" s="3">
        <v>43557</v>
      </c>
      <c r="B23" s="4" t="s">
        <v>39</v>
      </c>
      <c r="C23" s="4"/>
      <c r="D23" s="4"/>
      <c r="E23" s="4"/>
      <c r="F23" s="4">
        <v>200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7">
        <f t="shared" si="10"/>
        <v>8000</v>
      </c>
      <c r="V23" s="8">
        <f>SUM(U19:U23)</f>
        <v>53280</v>
      </c>
      <c r="Y23">
        <v>3</v>
      </c>
      <c r="Z23">
        <f>U32</f>
        <v>0</v>
      </c>
      <c r="AA23">
        <f>U33</f>
        <v>0</v>
      </c>
      <c r="AB23">
        <f>U34</f>
        <v>0</v>
      </c>
    </row>
    <row r="24" spans="1:28">
      <c r="A24" s="78" t="s">
        <v>1</v>
      </c>
      <c r="B24" s="79"/>
      <c r="C24" s="6">
        <f t="shared" ref="C24:T24" si="11">SUM(C14:C23)</f>
        <v>2097</v>
      </c>
      <c r="D24" s="6">
        <f t="shared" si="11"/>
        <v>0</v>
      </c>
      <c r="E24" s="6">
        <f t="shared" si="11"/>
        <v>0</v>
      </c>
      <c r="F24" s="6">
        <f t="shared" si="11"/>
        <v>200</v>
      </c>
      <c r="G24" s="6">
        <f t="shared" si="11"/>
        <v>0</v>
      </c>
      <c r="H24" s="6">
        <f t="shared" si="11"/>
        <v>0</v>
      </c>
      <c r="I24" s="6">
        <f t="shared" si="11"/>
        <v>290</v>
      </c>
      <c r="J24" s="6">
        <f t="shared" si="11"/>
        <v>0</v>
      </c>
      <c r="K24" s="6">
        <f t="shared" si="11"/>
        <v>0</v>
      </c>
      <c r="L24" s="6">
        <f t="shared" si="11"/>
        <v>0</v>
      </c>
      <c r="M24" s="6">
        <f t="shared" si="11"/>
        <v>250</v>
      </c>
      <c r="N24" s="6">
        <f t="shared" si="11"/>
        <v>0</v>
      </c>
      <c r="O24" s="6">
        <f t="shared" si="11"/>
        <v>0</v>
      </c>
      <c r="P24" s="6">
        <f t="shared" si="11"/>
        <v>76</v>
      </c>
      <c r="Q24" s="6">
        <f t="shared" si="11"/>
        <v>0</v>
      </c>
      <c r="R24" s="6">
        <f t="shared" si="11"/>
        <v>12</v>
      </c>
      <c r="S24" s="6">
        <f t="shared" si="11"/>
        <v>0</v>
      </c>
      <c r="T24" s="6">
        <f t="shared" si="11"/>
        <v>0</v>
      </c>
      <c r="U24" s="46">
        <f t="shared" si="10"/>
        <v>120530</v>
      </c>
      <c r="V24" s="8"/>
      <c r="X24">
        <f>400000/3000</f>
        <v>133.33333333333334</v>
      </c>
      <c r="Y24">
        <v>4</v>
      </c>
      <c r="Z24">
        <f>U43</f>
        <v>0</v>
      </c>
      <c r="AA24">
        <f>U44</f>
        <v>8000</v>
      </c>
      <c r="AB24">
        <f>U45</f>
        <v>1560</v>
      </c>
    </row>
    <row r="25" spans="1:28">
      <c r="A25" s="3">
        <v>43558</v>
      </c>
      <c r="B25" s="4" t="s">
        <v>22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7">
        <f t="shared" si="10"/>
        <v>0</v>
      </c>
      <c r="V25" s="8"/>
      <c r="Y25">
        <v>5</v>
      </c>
      <c r="Z25">
        <f>U54</f>
        <v>10620</v>
      </c>
      <c r="AA25">
        <f>U55</f>
        <v>7960</v>
      </c>
      <c r="AB25">
        <f>U56</f>
        <v>8000</v>
      </c>
    </row>
    <row r="26" spans="1:28">
      <c r="A26" s="3">
        <v>43558</v>
      </c>
      <c r="B26" s="4" t="s">
        <v>24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7">
        <f t="shared" si="10"/>
        <v>0</v>
      </c>
      <c r="V26" s="8"/>
      <c r="Y26">
        <v>6</v>
      </c>
      <c r="Z26">
        <f>U65</f>
        <v>7200</v>
      </c>
      <c r="AA26">
        <f>U66</f>
        <v>3640</v>
      </c>
      <c r="AB26">
        <f>U67</f>
        <v>7160</v>
      </c>
    </row>
    <row r="27" spans="1:28">
      <c r="A27" s="3">
        <v>43558</v>
      </c>
      <c r="B27" s="4" t="s">
        <v>32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7">
        <f t="shared" si="10"/>
        <v>0</v>
      </c>
      <c r="V27" s="8">
        <f>SUM(U25:U27)</f>
        <v>0</v>
      </c>
      <c r="Y27">
        <v>7</v>
      </c>
      <c r="Z27">
        <f>U76</f>
        <v>0</v>
      </c>
      <c r="AA27">
        <f>U77</f>
        <v>0</v>
      </c>
      <c r="AB27">
        <f>U78</f>
        <v>0</v>
      </c>
    </row>
    <row r="28" spans="1:28">
      <c r="A28" s="3">
        <v>43558</v>
      </c>
      <c r="B28" s="4" t="s">
        <v>33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7">
        <f t="shared" si="10"/>
        <v>0</v>
      </c>
      <c r="V28" s="8"/>
      <c r="Y28">
        <v>8</v>
      </c>
      <c r="Z28">
        <f>U87</f>
        <v>14000</v>
      </c>
      <c r="AA28">
        <f>U88</f>
        <v>16840</v>
      </c>
      <c r="AB28">
        <f>U89</f>
        <v>16800</v>
      </c>
    </row>
    <row r="29" spans="1:28">
      <c r="A29" s="3">
        <v>43558</v>
      </c>
      <c r="B29" s="4" t="s">
        <v>34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7">
        <f t="shared" si="10"/>
        <v>0</v>
      </c>
      <c r="V29" s="8">
        <f>SUM(U28:U29)</f>
        <v>0</v>
      </c>
      <c r="Y29">
        <v>9</v>
      </c>
      <c r="Z29">
        <f>U98</f>
        <v>14000</v>
      </c>
      <c r="AA29">
        <f>U99</f>
        <v>8000</v>
      </c>
      <c r="AB29">
        <f>U100</f>
        <v>14440</v>
      </c>
    </row>
    <row r="30" spans="1:28">
      <c r="A30" s="3">
        <v>43558</v>
      </c>
      <c r="B30" s="4" t="s">
        <v>35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7">
        <f t="shared" si="10"/>
        <v>0</v>
      </c>
      <c r="V30" s="8"/>
      <c r="Y30">
        <v>10</v>
      </c>
      <c r="Z30">
        <f>U109</f>
        <v>12000</v>
      </c>
      <c r="AA30">
        <f>U110</f>
        <v>6000</v>
      </c>
      <c r="AB30">
        <f>U111</f>
        <v>2600</v>
      </c>
    </row>
    <row r="31" spans="1:28">
      <c r="A31" s="3">
        <v>43558</v>
      </c>
      <c r="B31" s="4" t="s">
        <v>36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7">
        <f t="shared" si="10"/>
        <v>0</v>
      </c>
      <c r="V31" s="8"/>
      <c r="Y31">
        <v>11</v>
      </c>
      <c r="Z31">
        <f>U120</f>
        <v>12800</v>
      </c>
      <c r="AA31">
        <f>U121</f>
        <v>8000</v>
      </c>
      <c r="AB31">
        <f>U122</f>
        <v>8000</v>
      </c>
    </row>
    <row r="32" spans="1:28">
      <c r="A32" s="3">
        <v>43558</v>
      </c>
      <c r="B32" s="4" t="s">
        <v>37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7">
        <f t="shared" si="10"/>
        <v>0</v>
      </c>
      <c r="V32" s="8"/>
      <c r="Y32">
        <v>12</v>
      </c>
      <c r="Z32">
        <f>U131</f>
        <v>10480</v>
      </c>
      <c r="AA32">
        <f>U132</f>
        <v>0</v>
      </c>
      <c r="AB32">
        <f>U133</f>
        <v>13000</v>
      </c>
    </row>
    <row r="33" spans="1:28">
      <c r="A33" s="3">
        <v>43558</v>
      </c>
      <c r="B33" s="4" t="s">
        <v>38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7">
        <f t="shared" si="10"/>
        <v>0</v>
      </c>
      <c r="V33" s="8"/>
      <c r="Y33">
        <v>13</v>
      </c>
      <c r="Z33">
        <f>U142</f>
        <v>7560</v>
      </c>
      <c r="AA33">
        <f>U143</f>
        <v>0</v>
      </c>
      <c r="AB33">
        <f>U144</f>
        <v>12080</v>
      </c>
    </row>
    <row r="34" spans="1:28">
      <c r="A34" s="3">
        <v>43558</v>
      </c>
      <c r="B34" s="4" t="s">
        <v>39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7">
        <f t="shared" si="10"/>
        <v>0</v>
      </c>
      <c r="V34" s="8">
        <f>SUM(U30:U34)</f>
        <v>0</v>
      </c>
      <c r="Y34">
        <v>14</v>
      </c>
      <c r="Z34">
        <f>U153</f>
        <v>0</v>
      </c>
      <c r="AA34">
        <f>U154</f>
        <v>0</v>
      </c>
      <c r="AB34">
        <f>U155</f>
        <v>0</v>
      </c>
    </row>
    <row r="35" spans="1:28">
      <c r="A35" s="78" t="s">
        <v>1</v>
      </c>
      <c r="B35" s="79"/>
      <c r="C35" s="6">
        <f t="shared" ref="C35:T35" si="12">SUM(C25:C34)</f>
        <v>0</v>
      </c>
      <c r="D35" s="6">
        <f t="shared" si="12"/>
        <v>0</v>
      </c>
      <c r="E35" s="6">
        <f t="shared" si="12"/>
        <v>0</v>
      </c>
      <c r="F35" s="6">
        <f t="shared" si="12"/>
        <v>0</v>
      </c>
      <c r="G35" s="6">
        <f t="shared" si="12"/>
        <v>0</v>
      </c>
      <c r="H35" s="6">
        <f t="shared" si="12"/>
        <v>0</v>
      </c>
      <c r="I35" s="6">
        <f t="shared" si="12"/>
        <v>0</v>
      </c>
      <c r="J35" s="6">
        <f t="shared" si="12"/>
        <v>0</v>
      </c>
      <c r="K35" s="6">
        <f t="shared" si="12"/>
        <v>0</v>
      </c>
      <c r="L35" s="6">
        <f t="shared" si="12"/>
        <v>0</v>
      </c>
      <c r="M35" s="6">
        <f t="shared" si="12"/>
        <v>0</v>
      </c>
      <c r="N35" s="6">
        <f t="shared" si="12"/>
        <v>0</v>
      </c>
      <c r="O35" s="6">
        <f t="shared" si="12"/>
        <v>0</v>
      </c>
      <c r="P35" s="6">
        <f t="shared" si="12"/>
        <v>0</v>
      </c>
      <c r="Q35" s="6">
        <f t="shared" si="12"/>
        <v>0</v>
      </c>
      <c r="R35" s="6">
        <f t="shared" si="12"/>
        <v>0</v>
      </c>
      <c r="S35" s="6">
        <f t="shared" si="12"/>
        <v>0</v>
      </c>
      <c r="T35" s="6">
        <f t="shared" si="12"/>
        <v>0</v>
      </c>
      <c r="U35" s="46">
        <f t="shared" si="10"/>
        <v>0</v>
      </c>
      <c r="V35" s="8"/>
      <c r="Y35">
        <v>15</v>
      </c>
      <c r="Z35">
        <f>U164</f>
        <v>20000</v>
      </c>
      <c r="AA35">
        <f>U165</f>
        <v>0</v>
      </c>
      <c r="AB35">
        <f>U166</f>
        <v>24000</v>
      </c>
    </row>
    <row r="36" spans="1:28">
      <c r="A36" s="3">
        <v>43559</v>
      </c>
      <c r="B36" s="4" t="s">
        <v>22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>
        <v>193</v>
      </c>
      <c r="Q36" s="4"/>
      <c r="R36" s="4"/>
      <c r="S36" s="4"/>
      <c r="T36" s="4"/>
      <c r="U36" s="7">
        <f t="shared" si="10"/>
        <v>4825</v>
      </c>
      <c r="V36" s="8"/>
      <c r="Y36">
        <v>16</v>
      </c>
      <c r="Z36">
        <f>U175</f>
        <v>8000</v>
      </c>
      <c r="AA36">
        <f>U176</f>
        <v>0</v>
      </c>
      <c r="AB36">
        <f>U177</f>
        <v>11080</v>
      </c>
    </row>
    <row r="37" spans="1:28">
      <c r="A37" s="3">
        <v>43559</v>
      </c>
      <c r="B37" s="4" t="s">
        <v>24</v>
      </c>
      <c r="C37" s="4"/>
      <c r="D37" s="4"/>
      <c r="E37" s="4"/>
      <c r="F37" s="4"/>
      <c r="G37" s="4"/>
      <c r="H37" s="4"/>
      <c r="I37" s="4">
        <v>162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7">
        <f t="shared" si="10"/>
        <v>4050</v>
      </c>
      <c r="V37" s="8"/>
      <c r="Y37">
        <v>17</v>
      </c>
      <c r="Z37">
        <f>U186</f>
        <v>0</v>
      </c>
      <c r="AA37">
        <f>U187</f>
        <v>0</v>
      </c>
      <c r="AB37">
        <f>U188</f>
        <v>0</v>
      </c>
    </row>
    <row r="38" spans="1:28">
      <c r="A38" s="3">
        <v>43559</v>
      </c>
      <c r="B38" s="4" t="s">
        <v>32</v>
      </c>
      <c r="C38" s="4">
        <v>204</v>
      </c>
      <c r="D38" s="4">
        <v>320</v>
      </c>
      <c r="E38" s="4"/>
      <c r="F38" s="4"/>
      <c r="G38" s="4"/>
      <c r="H38" s="4"/>
      <c r="I38" s="4">
        <v>13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7">
        <f t="shared" si="10"/>
        <v>16485</v>
      </c>
      <c r="V38" s="8">
        <f>SUM(U36:U38)</f>
        <v>25360</v>
      </c>
      <c r="Y38">
        <v>18</v>
      </c>
      <c r="Z38">
        <f>U197</f>
        <v>8120</v>
      </c>
      <c r="AA38">
        <f>U198</f>
        <v>0</v>
      </c>
      <c r="AB38">
        <f>U199</f>
        <v>12000</v>
      </c>
    </row>
    <row r="39" spans="1:28">
      <c r="A39" s="3">
        <v>43559</v>
      </c>
      <c r="B39" s="4" t="s">
        <v>33</v>
      </c>
      <c r="C39" s="4">
        <v>162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>
        <v>4</v>
      </c>
      <c r="S39" s="4"/>
      <c r="T39" s="4"/>
      <c r="U39" s="7">
        <f t="shared" si="10"/>
        <v>10480</v>
      </c>
      <c r="V39" s="8"/>
      <c r="Y39">
        <v>19</v>
      </c>
      <c r="Z39">
        <f>U208</f>
        <v>0</v>
      </c>
      <c r="AA39">
        <f>U209</f>
        <v>0</v>
      </c>
      <c r="AB39">
        <f>U210</f>
        <v>0</v>
      </c>
    </row>
    <row r="40" spans="1:28">
      <c r="A40" s="3">
        <v>43559</v>
      </c>
      <c r="B40" s="4" t="s">
        <v>34</v>
      </c>
      <c r="C40" s="4">
        <v>550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7">
        <f t="shared" si="10"/>
        <v>22000</v>
      </c>
      <c r="V40" s="8">
        <f>SUM(U39:U40)</f>
        <v>32480</v>
      </c>
      <c r="Y40">
        <v>20</v>
      </c>
      <c r="Z40">
        <f>U219</f>
        <v>6000</v>
      </c>
      <c r="AA40">
        <f>U220</f>
        <v>0</v>
      </c>
      <c r="AB40">
        <f>U221</f>
        <v>7480</v>
      </c>
    </row>
    <row r="41" spans="1:28">
      <c r="A41" s="3">
        <v>43559</v>
      </c>
      <c r="B41" s="4" t="s">
        <v>35</v>
      </c>
      <c r="C41" s="4">
        <v>260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7">
        <f t="shared" si="10"/>
        <v>10400</v>
      </c>
      <c r="V41" s="8"/>
      <c r="Y41">
        <v>21</v>
      </c>
      <c r="Z41">
        <f>U230</f>
        <v>0</v>
      </c>
      <c r="AA41">
        <f>U231</f>
        <v>0</v>
      </c>
      <c r="AB41">
        <f>U232</f>
        <v>0</v>
      </c>
    </row>
    <row r="42" spans="1:28">
      <c r="A42" s="3">
        <v>43559</v>
      </c>
      <c r="B42" s="4" t="s">
        <v>36</v>
      </c>
      <c r="C42" s="4">
        <v>250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7">
        <f t="shared" si="10"/>
        <v>10000</v>
      </c>
      <c r="V42" s="8"/>
      <c r="Y42">
        <v>22</v>
      </c>
      <c r="Z42">
        <f>U241</f>
        <v>14000</v>
      </c>
      <c r="AA42">
        <f>U242</f>
        <v>9120</v>
      </c>
      <c r="AB42">
        <f>U243</f>
        <v>19200</v>
      </c>
    </row>
    <row r="43" spans="1:28">
      <c r="A43" s="3">
        <v>43559</v>
      </c>
      <c r="B43" s="4" t="s">
        <v>37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7">
        <f t="shared" si="10"/>
        <v>0</v>
      </c>
      <c r="V43" s="8"/>
      <c r="Y43">
        <v>23</v>
      </c>
      <c r="Z43">
        <f>U252</f>
        <v>12000</v>
      </c>
      <c r="AA43">
        <f>U253</f>
        <v>18000</v>
      </c>
      <c r="AB43">
        <f>U254</f>
        <v>17200</v>
      </c>
    </row>
    <row r="44" spans="1:28">
      <c r="A44" s="3">
        <v>43559</v>
      </c>
      <c r="B44" s="4" t="s">
        <v>38</v>
      </c>
      <c r="C44" s="4">
        <v>200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7">
        <f t="shared" si="10"/>
        <v>8000</v>
      </c>
      <c r="V44" s="8"/>
      <c r="Y44">
        <v>24</v>
      </c>
      <c r="Z44">
        <f>U263</f>
        <v>13000</v>
      </c>
      <c r="AA44">
        <f>U264</f>
        <v>10000</v>
      </c>
      <c r="AB44">
        <f>U265</f>
        <v>20000</v>
      </c>
    </row>
    <row r="45" spans="1:28">
      <c r="A45" s="3">
        <v>43559</v>
      </c>
      <c r="B45" s="4" t="s">
        <v>39</v>
      </c>
      <c r="C45" s="4"/>
      <c r="D45" s="4"/>
      <c r="E45" s="4"/>
      <c r="F45" s="4">
        <v>39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7">
        <f t="shared" si="10"/>
        <v>1560</v>
      </c>
      <c r="V45" s="8">
        <f>SUM(U41:U45)</f>
        <v>29960</v>
      </c>
      <c r="Y45">
        <v>25</v>
      </c>
      <c r="Z45">
        <f>U274</f>
        <v>9000</v>
      </c>
      <c r="AA45">
        <f>U275</f>
        <v>9520</v>
      </c>
      <c r="AB45">
        <f>U276</f>
        <v>14400</v>
      </c>
    </row>
    <row r="46" spans="1:28">
      <c r="A46" s="78" t="s">
        <v>1</v>
      </c>
      <c r="B46" s="79"/>
      <c r="C46" s="6">
        <f t="shared" ref="C46:T46" si="13">SUM(C36:C45)</f>
        <v>1626</v>
      </c>
      <c r="D46" s="6">
        <f t="shared" si="13"/>
        <v>320</v>
      </c>
      <c r="E46" s="6">
        <f t="shared" si="13"/>
        <v>0</v>
      </c>
      <c r="F46" s="6">
        <f t="shared" si="13"/>
        <v>39</v>
      </c>
      <c r="G46" s="6">
        <f t="shared" si="13"/>
        <v>0</v>
      </c>
      <c r="H46" s="6">
        <f t="shared" si="13"/>
        <v>0</v>
      </c>
      <c r="I46" s="6">
        <f t="shared" si="13"/>
        <v>175</v>
      </c>
      <c r="J46" s="6">
        <f t="shared" si="13"/>
        <v>0</v>
      </c>
      <c r="K46" s="6">
        <f t="shared" si="13"/>
        <v>0</v>
      </c>
      <c r="L46" s="6">
        <f t="shared" si="13"/>
        <v>0</v>
      </c>
      <c r="M46" s="6">
        <f t="shared" si="13"/>
        <v>0</v>
      </c>
      <c r="N46" s="6">
        <f t="shared" si="13"/>
        <v>0</v>
      </c>
      <c r="O46" s="6">
        <f t="shared" si="13"/>
        <v>0</v>
      </c>
      <c r="P46" s="6">
        <f t="shared" si="13"/>
        <v>193</v>
      </c>
      <c r="Q46" s="6">
        <f t="shared" si="13"/>
        <v>0</v>
      </c>
      <c r="R46" s="6">
        <f t="shared" si="13"/>
        <v>4</v>
      </c>
      <c r="S46" s="6">
        <f t="shared" si="13"/>
        <v>0</v>
      </c>
      <c r="T46" s="6">
        <f t="shared" si="13"/>
        <v>0</v>
      </c>
      <c r="U46" s="46">
        <f t="shared" si="10"/>
        <v>87800</v>
      </c>
      <c r="V46" s="8"/>
      <c r="Y46">
        <v>26</v>
      </c>
      <c r="Z46">
        <f>U285</f>
        <v>8000</v>
      </c>
      <c r="AA46">
        <f>U286</f>
        <v>6800</v>
      </c>
      <c r="AB46">
        <f>U287</f>
        <v>12000</v>
      </c>
    </row>
    <row r="47" spans="1:28">
      <c r="A47" s="3">
        <v>43560</v>
      </c>
      <c r="B47" s="4" t="s">
        <v>22</v>
      </c>
      <c r="C47" s="4"/>
      <c r="D47" s="4"/>
      <c r="E47" s="4"/>
      <c r="F47" s="4"/>
      <c r="G47" s="4"/>
      <c r="H47" s="4"/>
      <c r="I47" s="4">
        <v>294</v>
      </c>
      <c r="J47" s="4"/>
      <c r="K47" s="4"/>
      <c r="L47" s="4"/>
      <c r="M47" s="4"/>
      <c r="N47" s="4"/>
      <c r="O47" s="4"/>
      <c r="P47" s="4">
        <v>100</v>
      </c>
      <c r="Q47" s="4"/>
      <c r="R47" s="4"/>
      <c r="S47" s="4"/>
      <c r="T47" s="4"/>
      <c r="U47" s="7">
        <f t="shared" si="10"/>
        <v>9850</v>
      </c>
      <c r="V47" s="8"/>
      <c r="Y47">
        <v>27</v>
      </c>
      <c r="Z47">
        <f>U296</f>
        <v>8000</v>
      </c>
      <c r="AA47">
        <f>U297</f>
        <v>5840</v>
      </c>
      <c r="AB47">
        <f>U298</f>
        <v>0</v>
      </c>
    </row>
    <row r="48" spans="1:28">
      <c r="A48" s="3">
        <v>43560</v>
      </c>
      <c r="B48" s="4" t="s">
        <v>24</v>
      </c>
      <c r="C48" s="4"/>
      <c r="D48" s="4"/>
      <c r="E48" s="4"/>
      <c r="F48" s="4"/>
      <c r="G48" s="4"/>
      <c r="H48" s="4"/>
      <c r="I48" s="4">
        <v>200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7">
        <f t="shared" si="10"/>
        <v>5000</v>
      </c>
      <c r="V48" s="8"/>
      <c r="Y48">
        <v>28</v>
      </c>
      <c r="Z48">
        <f>U307</f>
        <v>0</v>
      </c>
      <c r="AA48">
        <f>U308</f>
        <v>0</v>
      </c>
      <c r="AB48">
        <f>U309</f>
        <v>0</v>
      </c>
    </row>
    <row r="49" spans="1:28">
      <c r="A49" s="3">
        <v>43560</v>
      </c>
      <c r="B49" s="4" t="s">
        <v>32</v>
      </c>
      <c r="C49" s="4">
        <v>244</v>
      </c>
      <c r="D49" s="4"/>
      <c r="E49" s="4"/>
      <c r="F49" s="4"/>
      <c r="G49" s="4"/>
      <c r="H49" s="4"/>
      <c r="I49" s="4">
        <v>10</v>
      </c>
      <c r="J49" s="4"/>
      <c r="K49" s="4"/>
      <c r="L49" s="4"/>
      <c r="M49" s="4">
        <v>225</v>
      </c>
      <c r="N49" s="4"/>
      <c r="O49" s="4"/>
      <c r="P49" s="4"/>
      <c r="Q49" s="4"/>
      <c r="R49" s="4"/>
      <c r="S49" s="4"/>
      <c r="T49" s="4"/>
      <c r="U49" s="7">
        <f t="shared" si="10"/>
        <v>16760</v>
      </c>
      <c r="V49" s="8">
        <f>SUM(U47:U49)</f>
        <v>31610</v>
      </c>
      <c r="Y49">
        <v>29</v>
      </c>
      <c r="Z49">
        <f>U318</f>
        <v>11200</v>
      </c>
      <c r="AA49">
        <f>U319</f>
        <v>7480</v>
      </c>
      <c r="AB49">
        <f>U320</f>
        <v>7200</v>
      </c>
    </row>
    <row r="50" spans="1:28">
      <c r="A50" s="3">
        <v>43560</v>
      </c>
      <c r="B50" s="4" t="s">
        <v>33</v>
      </c>
      <c r="C50" s="4">
        <v>600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7">
        <f t="shared" si="10"/>
        <v>24000</v>
      </c>
      <c r="V50" s="8"/>
      <c r="Y50">
        <v>30</v>
      </c>
      <c r="Z50">
        <f>U329</f>
        <v>9600</v>
      </c>
      <c r="AA50">
        <f>U330</f>
        <v>7200</v>
      </c>
      <c r="AB50">
        <f>U331</f>
        <v>12000</v>
      </c>
    </row>
    <row r="51" spans="1:28">
      <c r="A51" s="3">
        <v>43560</v>
      </c>
      <c r="B51" s="4" t="s">
        <v>34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>
        <v>16</v>
      </c>
      <c r="S51" s="4"/>
      <c r="T51" s="4"/>
      <c r="U51" s="7">
        <f t="shared" si="10"/>
        <v>16000</v>
      </c>
      <c r="V51" s="8">
        <f>SUM(U50:U51)</f>
        <v>40000</v>
      </c>
      <c r="AB51">
        <f>SUM(AB21:AB50)</f>
        <v>248200</v>
      </c>
    </row>
    <row r="52" spans="1:28">
      <c r="A52" s="3">
        <v>43560</v>
      </c>
      <c r="B52" s="4" t="s">
        <v>35</v>
      </c>
      <c r="C52" s="4"/>
      <c r="D52" s="4"/>
      <c r="E52" s="4"/>
      <c r="F52" s="4"/>
      <c r="G52" s="4">
        <v>170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7">
        <f t="shared" si="10"/>
        <v>8500</v>
      </c>
      <c r="V52" s="8"/>
      <c r="AB52">
        <f>AB51/23</f>
        <v>10791.304347826086</v>
      </c>
    </row>
    <row r="53" spans="1:28">
      <c r="A53" s="3">
        <v>43560</v>
      </c>
      <c r="B53" s="4" t="s">
        <v>36</v>
      </c>
      <c r="C53" s="4">
        <v>200</v>
      </c>
      <c r="D53" s="4"/>
      <c r="E53" s="4"/>
      <c r="F53" s="4"/>
      <c r="G53" s="4"/>
      <c r="H53" s="4">
        <v>20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7">
        <f t="shared" si="10"/>
        <v>9000</v>
      </c>
      <c r="V53" s="8"/>
    </row>
    <row r="54" spans="1:28">
      <c r="A54" s="3">
        <v>43560</v>
      </c>
      <c r="B54" s="4" t="s">
        <v>37</v>
      </c>
      <c r="C54" s="4"/>
      <c r="D54" s="4"/>
      <c r="E54" s="4"/>
      <c r="F54" s="4">
        <v>228</v>
      </c>
      <c r="G54" s="4">
        <v>30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7">
        <f t="shared" si="10"/>
        <v>10620</v>
      </c>
      <c r="V54" s="8"/>
    </row>
    <row r="55" spans="1:28">
      <c r="A55" s="3">
        <v>43560</v>
      </c>
      <c r="B55" s="4" t="s">
        <v>38</v>
      </c>
      <c r="C55" s="4">
        <v>199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7">
        <f t="shared" si="10"/>
        <v>7960</v>
      </c>
      <c r="V55" s="8"/>
    </row>
    <row r="56" spans="1:28">
      <c r="A56" s="3">
        <v>43560</v>
      </c>
      <c r="B56" s="4" t="s">
        <v>39</v>
      </c>
      <c r="C56" s="4"/>
      <c r="D56" s="4"/>
      <c r="E56" s="4"/>
      <c r="F56" s="4">
        <v>200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7">
        <f t="shared" si="10"/>
        <v>8000</v>
      </c>
      <c r="V56" s="8">
        <f>SUM(U52:U56)</f>
        <v>44080</v>
      </c>
    </row>
    <row r="57" spans="1:28">
      <c r="A57" s="78" t="s">
        <v>1</v>
      </c>
      <c r="B57" s="79"/>
      <c r="C57" s="6">
        <f t="shared" ref="C57:T57" si="14">SUM(C47:C56)</f>
        <v>1243</v>
      </c>
      <c r="D57" s="6">
        <f t="shared" si="14"/>
        <v>0</v>
      </c>
      <c r="E57" s="6">
        <f t="shared" si="14"/>
        <v>0</v>
      </c>
      <c r="F57" s="6">
        <f t="shared" si="14"/>
        <v>428</v>
      </c>
      <c r="G57" s="6">
        <f t="shared" si="14"/>
        <v>200</v>
      </c>
      <c r="H57" s="6">
        <f t="shared" si="14"/>
        <v>20</v>
      </c>
      <c r="I57" s="6">
        <f t="shared" si="14"/>
        <v>504</v>
      </c>
      <c r="J57" s="6">
        <f t="shared" si="14"/>
        <v>0</v>
      </c>
      <c r="K57" s="6">
        <f t="shared" si="14"/>
        <v>0</v>
      </c>
      <c r="L57" s="6">
        <f t="shared" si="14"/>
        <v>0</v>
      </c>
      <c r="M57" s="6">
        <f t="shared" si="14"/>
        <v>225</v>
      </c>
      <c r="N57" s="6">
        <f t="shared" si="14"/>
        <v>0</v>
      </c>
      <c r="O57" s="6">
        <f t="shared" si="14"/>
        <v>0</v>
      </c>
      <c r="P57" s="6">
        <f t="shared" si="14"/>
        <v>100</v>
      </c>
      <c r="Q57" s="6">
        <f t="shared" si="14"/>
        <v>0</v>
      </c>
      <c r="R57" s="6">
        <f t="shared" si="14"/>
        <v>16</v>
      </c>
      <c r="S57" s="6">
        <f t="shared" si="14"/>
        <v>0</v>
      </c>
      <c r="T57" s="6">
        <f t="shared" si="14"/>
        <v>0</v>
      </c>
      <c r="U57" s="46">
        <f t="shared" si="10"/>
        <v>115690</v>
      </c>
      <c r="V57" s="8"/>
    </row>
    <row r="58" spans="1:28">
      <c r="A58" s="3">
        <v>43561</v>
      </c>
      <c r="B58" s="4" t="s">
        <v>22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>
        <v>341</v>
      </c>
      <c r="Q58" s="4"/>
      <c r="R58" s="4"/>
      <c r="S58" s="4"/>
      <c r="T58" s="4"/>
      <c r="U58" s="7">
        <f t="shared" si="10"/>
        <v>8525</v>
      </c>
      <c r="V58" s="8"/>
    </row>
    <row r="59" spans="1:28">
      <c r="A59" s="3">
        <v>43561</v>
      </c>
      <c r="B59" s="4" t="s">
        <v>24</v>
      </c>
      <c r="C59" s="4"/>
      <c r="D59" s="4"/>
      <c r="E59" s="4"/>
      <c r="F59" s="4"/>
      <c r="G59" s="4"/>
      <c r="H59" s="4"/>
      <c r="I59" s="4">
        <v>150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7">
        <f t="shared" si="10"/>
        <v>3750</v>
      </c>
      <c r="V59" s="8"/>
    </row>
    <row r="60" spans="1:28">
      <c r="A60" s="3">
        <v>43561</v>
      </c>
      <c r="B60" s="4" t="s">
        <v>32</v>
      </c>
      <c r="C60" s="4">
        <v>121</v>
      </c>
      <c r="D60" s="4"/>
      <c r="E60" s="4"/>
      <c r="F60" s="4"/>
      <c r="G60" s="4"/>
      <c r="H60" s="4"/>
      <c r="I60" s="4">
        <v>13</v>
      </c>
      <c r="J60" s="4"/>
      <c r="K60" s="4">
        <v>50</v>
      </c>
      <c r="L60" s="4"/>
      <c r="M60" s="4"/>
      <c r="N60" s="4"/>
      <c r="O60" s="4"/>
      <c r="P60" s="4"/>
      <c r="Q60" s="4">
        <v>10</v>
      </c>
      <c r="R60" s="4"/>
      <c r="S60" s="4"/>
      <c r="T60" s="4"/>
      <c r="U60" s="7">
        <f t="shared" si="10"/>
        <v>17165</v>
      </c>
      <c r="V60" s="8">
        <f>SUM(U58:U60)</f>
        <v>29440</v>
      </c>
    </row>
    <row r="61" spans="1:28">
      <c r="A61" s="3">
        <v>43561</v>
      </c>
      <c r="B61" s="4" t="s">
        <v>33</v>
      </c>
      <c r="C61" s="4">
        <v>266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7">
        <f t="shared" si="10"/>
        <v>10640</v>
      </c>
      <c r="V61" s="8"/>
    </row>
    <row r="62" spans="1:28">
      <c r="A62" s="3">
        <v>43561</v>
      </c>
      <c r="B62" s="4" t="s">
        <v>34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>
        <v>12</v>
      </c>
      <c r="S62" s="4"/>
      <c r="T62" s="4"/>
      <c r="U62" s="7">
        <f t="shared" si="10"/>
        <v>12000</v>
      </c>
      <c r="V62" s="8">
        <f>SUM(U61:U62)</f>
        <v>22640</v>
      </c>
    </row>
    <row r="63" spans="1:28">
      <c r="A63" s="3">
        <v>43561</v>
      </c>
      <c r="B63" s="4" t="s">
        <v>35</v>
      </c>
      <c r="C63" s="4"/>
      <c r="D63" s="4"/>
      <c r="E63" s="4"/>
      <c r="F63" s="4">
        <v>200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7">
        <f t="shared" si="10"/>
        <v>8000</v>
      </c>
      <c r="V63" s="8"/>
    </row>
    <row r="64" spans="1:28">
      <c r="A64" s="3">
        <v>43561</v>
      </c>
      <c r="B64" s="4" t="s">
        <v>36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>
        <v>16</v>
      </c>
      <c r="T64" s="4"/>
      <c r="U64" s="7">
        <f t="shared" si="10"/>
        <v>15200</v>
      </c>
      <c r="V64" s="8"/>
    </row>
    <row r="65" spans="1:22">
      <c r="A65" s="3">
        <v>43561</v>
      </c>
      <c r="B65" s="4" t="s">
        <v>37</v>
      </c>
      <c r="C65" s="4"/>
      <c r="D65" s="4"/>
      <c r="E65" s="4"/>
      <c r="F65" s="4">
        <v>180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7">
        <f t="shared" si="10"/>
        <v>7200</v>
      </c>
      <c r="V65" s="8"/>
    </row>
    <row r="66" spans="1:22">
      <c r="A66" s="3">
        <v>43561</v>
      </c>
      <c r="B66" s="4" t="s">
        <v>38</v>
      </c>
      <c r="C66" s="4">
        <v>91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7">
        <f t="shared" si="10"/>
        <v>3640</v>
      </c>
      <c r="V66" s="8"/>
    </row>
    <row r="67" spans="1:22">
      <c r="A67" s="3">
        <v>43561</v>
      </c>
      <c r="B67" s="4" t="s">
        <v>39</v>
      </c>
      <c r="C67" s="4"/>
      <c r="D67" s="4"/>
      <c r="E67" s="4"/>
      <c r="F67" s="4">
        <v>179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7">
        <f t="shared" si="10"/>
        <v>7160</v>
      </c>
      <c r="V67" s="8">
        <f>SUM(U63:U67)</f>
        <v>41200</v>
      </c>
    </row>
    <row r="68" spans="1:22">
      <c r="A68" s="78" t="s">
        <v>1</v>
      </c>
      <c r="B68" s="79"/>
      <c r="C68" s="6">
        <f t="shared" ref="C68:T68" si="15">SUM(C58:C67)</f>
        <v>478</v>
      </c>
      <c r="D68" s="6">
        <f t="shared" si="15"/>
        <v>0</v>
      </c>
      <c r="E68" s="6">
        <f t="shared" si="15"/>
        <v>0</v>
      </c>
      <c r="F68" s="6">
        <f t="shared" si="15"/>
        <v>559</v>
      </c>
      <c r="G68" s="6">
        <f t="shared" si="15"/>
        <v>0</v>
      </c>
      <c r="H68" s="6">
        <f t="shared" si="15"/>
        <v>0</v>
      </c>
      <c r="I68" s="6">
        <f t="shared" si="15"/>
        <v>163</v>
      </c>
      <c r="J68" s="6">
        <f t="shared" si="15"/>
        <v>0</v>
      </c>
      <c r="K68" s="6">
        <f t="shared" si="15"/>
        <v>50</v>
      </c>
      <c r="L68" s="6">
        <f t="shared" si="15"/>
        <v>0</v>
      </c>
      <c r="M68" s="6">
        <f t="shared" si="15"/>
        <v>0</v>
      </c>
      <c r="N68" s="6">
        <f t="shared" si="15"/>
        <v>0</v>
      </c>
      <c r="O68" s="6">
        <f t="shared" si="15"/>
        <v>0</v>
      </c>
      <c r="P68" s="6">
        <f t="shared" si="15"/>
        <v>341</v>
      </c>
      <c r="Q68" s="6">
        <f t="shared" si="15"/>
        <v>10</v>
      </c>
      <c r="R68" s="6">
        <f t="shared" si="15"/>
        <v>12</v>
      </c>
      <c r="S68" s="6">
        <f t="shared" si="15"/>
        <v>16</v>
      </c>
      <c r="T68" s="6">
        <f t="shared" si="15"/>
        <v>0</v>
      </c>
      <c r="U68" s="46">
        <f t="shared" si="10"/>
        <v>93280</v>
      </c>
      <c r="V68" s="8"/>
    </row>
    <row r="69" spans="1:22">
      <c r="A69" s="3">
        <v>43562</v>
      </c>
      <c r="B69" s="4" t="s">
        <v>22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7">
        <f t="shared" si="10"/>
        <v>0</v>
      </c>
      <c r="V69" s="8"/>
    </row>
    <row r="70" spans="1:22">
      <c r="A70" s="3">
        <v>43562</v>
      </c>
      <c r="B70" s="4" t="s">
        <v>24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7">
        <f t="shared" si="10"/>
        <v>0</v>
      </c>
      <c r="V70" s="8"/>
    </row>
    <row r="71" spans="1:22">
      <c r="A71" s="3">
        <v>43562</v>
      </c>
      <c r="B71" s="4" t="s">
        <v>32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7">
        <f t="shared" si="10"/>
        <v>0</v>
      </c>
      <c r="V71" s="8">
        <f>SUM(U69:U71)</f>
        <v>0</v>
      </c>
    </row>
    <row r="72" spans="1:22">
      <c r="A72" s="3">
        <v>43562</v>
      </c>
      <c r="B72" s="4" t="s">
        <v>33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7">
        <f t="shared" si="10"/>
        <v>0</v>
      </c>
      <c r="V72" s="8"/>
    </row>
    <row r="73" spans="1:22">
      <c r="A73" s="3">
        <v>43562</v>
      </c>
      <c r="B73" s="4" t="s">
        <v>34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7">
        <f t="shared" si="10"/>
        <v>0</v>
      </c>
      <c r="V73" s="8">
        <f>SUM(U72:U73)</f>
        <v>0</v>
      </c>
    </row>
    <row r="74" spans="1:22">
      <c r="A74" s="3">
        <v>43562</v>
      </c>
      <c r="B74" s="4" t="s">
        <v>35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7">
        <f t="shared" si="10"/>
        <v>0</v>
      </c>
      <c r="V74" s="8"/>
    </row>
    <row r="75" spans="1:22">
      <c r="A75" s="3">
        <v>43562</v>
      </c>
      <c r="B75" s="4" t="s">
        <v>36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7">
        <f t="shared" si="10"/>
        <v>0</v>
      </c>
      <c r="V75" s="8"/>
    </row>
    <row r="76" spans="1:22">
      <c r="A76" s="3">
        <v>43562</v>
      </c>
      <c r="B76" s="4" t="s">
        <v>37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7">
        <f t="shared" si="10"/>
        <v>0</v>
      </c>
      <c r="V76" s="8"/>
    </row>
    <row r="77" spans="1:22">
      <c r="A77" s="3">
        <v>43562</v>
      </c>
      <c r="B77" s="4" t="s">
        <v>38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7">
        <f t="shared" si="10"/>
        <v>0</v>
      </c>
      <c r="V77" s="8"/>
    </row>
    <row r="78" spans="1:22">
      <c r="A78" s="3"/>
      <c r="B78" s="4" t="s">
        <v>39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7">
        <f t="shared" ref="U78:U141" si="16">(C78*40)+(D78*25)+(E78*20)+(F78*40)+(G78*50)+(H78*50)+(I78*25)+(J78*30)+(K78*40)+(L78*30)+(M78*30)+(N78*30)+(O78*30)+(P78*25+(Q78*1000)+(R78*1000)+(S78*950)+(T78*40))</f>
        <v>0</v>
      </c>
      <c r="V78" s="8">
        <f>SUM(U74:U78)</f>
        <v>0</v>
      </c>
    </row>
    <row r="79" spans="1:22">
      <c r="A79" s="78" t="s">
        <v>1</v>
      </c>
      <c r="B79" s="79"/>
      <c r="C79" s="6">
        <f t="shared" ref="C79:T79" si="17">SUM(C69:C78)</f>
        <v>0</v>
      </c>
      <c r="D79" s="6">
        <f t="shared" si="17"/>
        <v>0</v>
      </c>
      <c r="E79" s="6">
        <f t="shared" si="17"/>
        <v>0</v>
      </c>
      <c r="F79" s="6">
        <f t="shared" si="17"/>
        <v>0</v>
      </c>
      <c r="G79" s="6">
        <f t="shared" si="17"/>
        <v>0</v>
      </c>
      <c r="H79" s="6">
        <f t="shared" si="17"/>
        <v>0</v>
      </c>
      <c r="I79" s="6">
        <f t="shared" si="17"/>
        <v>0</v>
      </c>
      <c r="J79" s="6">
        <f t="shared" si="17"/>
        <v>0</v>
      </c>
      <c r="K79" s="6">
        <f t="shared" si="17"/>
        <v>0</v>
      </c>
      <c r="L79" s="6">
        <f t="shared" si="17"/>
        <v>0</v>
      </c>
      <c r="M79" s="6">
        <f t="shared" si="17"/>
        <v>0</v>
      </c>
      <c r="N79" s="6">
        <f t="shared" si="17"/>
        <v>0</v>
      </c>
      <c r="O79" s="6">
        <f t="shared" si="17"/>
        <v>0</v>
      </c>
      <c r="P79" s="6">
        <f t="shared" si="17"/>
        <v>0</v>
      </c>
      <c r="Q79" s="6">
        <f t="shared" si="17"/>
        <v>0</v>
      </c>
      <c r="R79" s="6">
        <f t="shared" si="17"/>
        <v>0</v>
      </c>
      <c r="S79" s="6">
        <f t="shared" si="17"/>
        <v>0</v>
      </c>
      <c r="T79" s="6">
        <f t="shared" si="17"/>
        <v>0</v>
      </c>
      <c r="U79" s="46">
        <f t="shared" si="16"/>
        <v>0</v>
      </c>
      <c r="V79" s="8"/>
    </row>
    <row r="80" spans="1:22">
      <c r="A80" s="3">
        <v>43563</v>
      </c>
      <c r="B80" s="4" t="s">
        <v>22</v>
      </c>
      <c r="C80" s="4"/>
      <c r="D80" s="4"/>
      <c r="E80" s="4"/>
      <c r="F80" s="4"/>
      <c r="G80" s="4"/>
      <c r="H80" s="4"/>
      <c r="I80" s="4">
        <v>355</v>
      </c>
      <c r="J80" s="4"/>
      <c r="K80" s="4"/>
      <c r="L80" s="4"/>
      <c r="M80" s="4"/>
      <c r="N80" s="4"/>
      <c r="O80" s="4"/>
      <c r="P80" s="4">
        <v>50</v>
      </c>
      <c r="Q80" s="4"/>
      <c r="R80" s="4"/>
      <c r="S80" s="4"/>
      <c r="T80" s="4"/>
      <c r="U80" s="7">
        <f t="shared" si="16"/>
        <v>10125</v>
      </c>
      <c r="V80" s="8"/>
    </row>
    <row r="81" spans="1:22">
      <c r="A81" s="3">
        <v>43563</v>
      </c>
      <c r="B81" s="4" t="s">
        <v>24</v>
      </c>
      <c r="C81" s="4"/>
      <c r="D81" s="4"/>
      <c r="E81" s="4"/>
      <c r="F81" s="4"/>
      <c r="G81" s="4"/>
      <c r="H81" s="4"/>
      <c r="I81" s="4">
        <v>326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7">
        <f t="shared" si="16"/>
        <v>8150</v>
      </c>
      <c r="V81" s="8"/>
    </row>
    <row r="82" spans="1:22">
      <c r="A82" s="3">
        <v>43563</v>
      </c>
      <c r="B82" s="4" t="s">
        <v>32</v>
      </c>
      <c r="C82" s="4"/>
      <c r="D82" s="4"/>
      <c r="E82" s="4"/>
      <c r="F82" s="4"/>
      <c r="G82" s="4"/>
      <c r="H82" s="4"/>
      <c r="I82" s="4"/>
      <c r="J82" s="4"/>
      <c r="K82" s="4">
        <v>4</v>
      </c>
      <c r="L82" s="4">
        <v>479</v>
      </c>
      <c r="M82" s="4">
        <v>150</v>
      </c>
      <c r="N82" s="4"/>
      <c r="O82" s="4"/>
      <c r="P82" s="4"/>
      <c r="Q82" s="4">
        <v>7</v>
      </c>
      <c r="R82" s="4"/>
      <c r="S82" s="4"/>
      <c r="T82" s="4"/>
      <c r="U82" s="7">
        <f t="shared" si="16"/>
        <v>26030</v>
      </c>
      <c r="V82" s="8">
        <f>SUM(U80:U82)</f>
        <v>44305</v>
      </c>
    </row>
    <row r="83" spans="1:22">
      <c r="A83" s="3">
        <v>43563</v>
      </c>
      <c r="B83" s="4" t="s">
        <v>33</v>
      </c>
      <c r="C83" s="4">
        <v>679</v>
      </c>
      <c r="D83" s="4"/>
      <c r="E83" s="4"/>
      <c r="F83" s="4">
        <v>200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7">
        <f t="shared" si="16"/>
        <v>35160</v>
      </c>
      <c r="V83" s="8"/>
    </row>
    <row r="84" spans="1:22">
      <c r="A84" s="3">
        <v>43563</v>
      </c>
      <c r="B84" s="4" t="s">
        <v>34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>
        <v>15</v>
      </c>
      <c r="S84" s="4"/>
      <c r="T84" s="4"/>
      <c r="U84" s="7">
        <f t="shared" si="16"/>
        <v>15000</v>
      </c>
      <c r="V84" s="8">
        <f>SUM(U83:U84)</f>
        <v>50160</v>
      </c>
    </row>
    <row r="85" spans="1:22">
      <c r="A85" s="3">
        <v>43563</v>
      </c>
      <c r="B85" s="4" t="s">
        <v>35</v>
      </c>
      <c r="C85" s="4">
        <v>450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7">
        <f t="shared" si="16"/>
        <v>18000</v>
      </c>
      <c r="V85" s="8"/>
    </row>
    <row r="86" spans="1:22">
      <c r="A86" s="3">
        <v>43563</v>
      </c>
      <c r="B86" s="4" t="s">
        <v>36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>
        <v>14</v>
      </c>
      <c r="T86" s="4"/>
      <c r="U86" s="7">
        <f t="shared" si="16"/>
        <v>13300</v>
      </c>
      <c r="V86" s="8"/>
    </row>
    <row r="87" spans="1:22">
      <c r="A87" s="3">
        <v>43563</v>
      </c>
      <c r="B87" s="4" t="s">
        <v>37</v>
      </c>
      <c r="C87" s="4">
        <v>350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7">
        <f t="shared" si="16"/>
        <v>14000</v>
      </c>
      <c r="V87" s="8"/>
    </row>
    <row r="88" spans="1:22">
      <c r="A88" s="3">
        <v>43563</v>
      </c>
      <c r="B88" s="4" t="s">
        <v>38</v>
      </c>
      <c r="C88" s="4">
        <v>300</v>
      </c>
      <c r="D88" s="4"/>
      <c r="E88" s="4"/>
      <c r="F88" s="4">
        <v>121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7">
        <f t="shared" si="16"/>
        <v>16840</v>
      </c>
      <c r="V88" s="8"/>
    </row>
    <row r="89" spans="1:22">
      <c r="A89" s="3">
        <v>43563</v>
      </c>
      <c r="B89" s="4" t="s">
        <v>39</v>
      </c>
      <c r="C89" s="4"/>
      <c r="D89" s="4"/>
      <c r="E89" s="4"/>
      <c r="F89" s="4">
        <v>420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7">
        <f t="shared" si="16"/>
        <v>16800</v>
      </c>
      <c r="V89" s="8">
        <f>SUM(U85:U89)</f>
        <v>78940</v>
      </c>
    </row>
    <row r="90" spans="1:22">
      <c r="A90" s="78" t="s">
        <v>1</v>
      </c>
      <c r="B90" s="79"/>
      <c r="C90" s="6">
        <f t="shared" ref="C90:T90" si="18">SUM(C80:C89)</f>
        <v>1779</v>
      </c>
      <c r="D90" s="6">
        <f t="shared" si="18"/>
        <v>0</v>
      </c>
      <c r="E90" s="6">
        <f t="shared" si="18"/>
        <v>0</v>
      </c>
      <c r="F90" s="6">
        <f t="shared" si="18"/>
        <v>741</v>
      </c>
      <c r="G90" s="6">
        <f t="shared" si="18"/>
        <v>0</v>
      </c>
      <c r="H90" s="6">
        <f t="shared" si="18"/>
        <v>0</v>
      </c>
      <c r="I90" s="6">
        <f t="shared" si="18"/>
        <v>681</v>
      </c>
      <c r="J90" s="6">
        <f t="shared" si="18"/>
        <v>0</v>
      </c>
      <c r="K90" s="6">
        <f t="shared" si="18"/>
        <v>4</v>
      </c>
      <c r="L90" s="6">
        <f t="shared" si="18"/>
        <v>479</v>
      </c>
      <c r="M90" s="6">
        <f t="shared" si="18"/>
        <v>150</v>
      </c>
      <c r="N90" s="6">
        <f t="shared" si="18"/>
        <v>0</v>
      </c>
      <c r="O90" s="6">
        <f t="shared" si="18"/>
        <v>0</v>
      </c>
      <c r="P90" s="6">
        <f t="shared" si="18"/>
        <v>50</v>
      </c>
      <c r="Q90" s="6">
        <f t="shared" si="18"/>
        <v>7</v>
      </c>
      <c r="R90" s="6">
        <f t="shared" si="18"/>
        <v>15</v>
      </c>
      <c r="S90" s="6">
        <f t="shared" si="18"/>
        <v>14</v>
      </c>
      <c r="T90" s="6">
        <f t="shared" si="18"/>
        <v>0</v>
      </c>
      <c r="U90" s="46">
        <f t="shared" si="16"/>
        <v>173405</v>
      </c>
      <c r="V90" s="8"/>
    </row>
    <row r="91" spans="1:22">
      <c r="A91" s="3">
        <v>43564</v>
      </c>
      <c r="B91" s="4" t="s">
        <v>22</v>
      </c>
      <c r="C91" s="4"/>
      <c r="D91" s="4"/>
      <c r="E91" s="4"/>
      <c r="F91" s="4"/>
      <c r="G91" s="4"/>
      <c r="H91" s="4"/>
      <c r="I91" s="4">
        <v>470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7">
        <f t="shared" si="16"/>
        <v>11750</v>
      </c>
      <c r="V91" s="8"/>
    </row>
    <row r="92" spans="1:22">
      <c r="A92" s="3">
        <v>43564</v>
      </c>
      <c r="B92" s="4" t="s">
        <v>24</v>
      </c>
      <c r="C92" s="4"/>
      <c r="D92" s="4"/>
      <c r="E92" s="4"/>
      <c r="F92" s="4"/>
      <c r="G92" s="4"/>
      <c r="H92" s="4"/>
      <c r="I92" s="4">
        <v>250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7">
        <f t="shared" si="16"/>
        <v>6250</v>
      </c>
      <c r="V92" s="8"/>
    </row>
    <row r="93" spans="1:22">
      <c r="A93" s="3">
        <v>43564</v>
      </c>
      <c r="B93" s="4" t="s">
        <v>32</v>
      </c>
      <c r="C93" s="4"/>
      <c r="D93" s="4">
        <v>200</v>
      </c>
      <c r="E93" s="4"/>
      <c r="F93" s="4"/>
      <c r="G93" s="4"/>
      <c r="H93" s="4"/>
      <c r="I93" s="4">
        <v>14</v>
      </c>
      <c r="J93" s="4"/>
      <c r="K93" s="4"/>
      <c r="L93" s="4">
        <v>287</v>
      </c>
      <c r="M93" s="4">
        <v>250</v>
      </c>
      <c r="N93" s="4"/>
      <c r="O93" s="4"/>
      <c r="P93" s="4"/>
      <c r="Q93" s="4">
        <v>10</v>
      </c>
      <c r="R93" s="4"/>
      <c r="S93" s="4"/>
      <c r="T93" s="4"/>
      <c r="U93" s="7">
        <f t="shared" si="16"/>
        <v>31460</v>
      </c>
      <c r="V93" s="8">
        <f>SUM(U91:U93)</f>
        <v>49460</v>
      </c>
    </row>
    <row r="94" spans="1:22">
      <c r="A94" s="3">
        <v>43564</v>
      </c>
      <c r="B94" s="4" t="s">
        <v>33</v>
      </c>
      <c r="C94" s="4">
        <v>631</v>
      </c>
      <c r="D94" s="4">
        <v>280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7">
        <f t="shared" si="16"/>
        <v>32240</v>
      </c>
      <c r="V94" s="8"/>
    </row>
    <row r="95" spans="1:22">
      <c r="A95" s="3">
        <v>43564</v>
      </c>
      <c r="B95" s="4" t="s">
        <v>34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>
        <v>15</v>
      </c>
      <c r="S95" s="4"/>
      <c r="T95" s="4"/>
      <c r="U95" s="7">
        <f t="shared" si="16"/>
        <v>15000</v>
      </c>
      <c r="V95" s="8">
        <f>SUM(U94:U95)</f>
        <v>47240</v>
      </c>
    </row>
    <row r="96" spans="1:22">
      <c r="A96" s="3">
        <v>43564</v>
      </c>
      <c r="B96" s="4" t="s">
        <v>35</v>
      </c>
      <c r="C96" s="4">
        <v>203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7">
        <f t="shared" si="16"/>
        <v>8120</v>
      </c>
      <c r="V96" s="8"/>
    </row>
    <row r="97" spans="1:22">
      <c r="A97" s="3">
        <v>43564</v>
      </c>
      <c r="B97" s="4" t="s">
        <v>36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7">
        <f t="shared" si="16"/>
        <v>0</v>
      </c>
      <c r="V97" s="8"/>
    </row>
    <row r="98" spans="1:22">
      <c r="A98" s="3">
        <v>43564</v>
      </c>
      <c r="B98" s="4" t="s">
        <v>37</v>
      </c>
      <c r="C98" s="4"/>
      <c r="D98" s="4"/>
      <c r="E98" s="4"/>
      <c r="F98" s="4">
        <v>350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7">
        <f t="shared" si="16"/>
        <v>14000</v>
      </c>
      <c r="V98" s="8"/>
    </row>
    <row r="99" spans="1:22">
      <c r="A99" s="3">
        <v>43564</v>
      </c>
      <c r="B99" s="4" t="s">
        <v>38</v>
      </c>
      <c r="C99" s="4"/>
      <c r="D99" s="4"/>
      <c r="E99" s="4"/>
      <c r="F99" s="4">
        <v>200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7">
        <f t="shared" si="16"/>
        <v>8000</v>
      </c>
      <c r="V99" s="8"/>
    </row>
    <row r="100" spans="1:22">
      <c r="A100" s="3">
        <v>43564</v>
      </c>
      <c r="B100" s="4" t="s">
        <v>39</v>
      </c>
      <c r="C100" s="4"/>
      <c r="D100" s="4"/>
      <c r="E100" s="4"/>
      <c r="F100" s="4">
        <v>361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7">
        <f t="shared" si="16"/>
        <v>14440</v>
      </c>
      <c r="V100" s="8">
        <f>SUM(U96:U100)</f>
        <v>44560</v>
      </c>
    </row>
    <row r="101" spans="1:22">
      <c r="A101" s="78" t="s">
        <v>1</v>
      </c>
      <c r="B101" s="79"/>
      <c r="C101" s="6">
        <f t="shared" ref="C101:T101" si="19">SUM(C91:C100)</f>
        <v>834</v>
      </c>
      <c r="D101" s="6">
        <f t="shared" si="19"/>
        <v>480</v>
      </c>
      <c r="E101" s="6">
        <f t="shared" si="19"/>
        <v>0</v>
      </c>
      <c r="F101" s="6">
        <f t="shared" si="19"/>
        <v>911</v>
      </c>
      <c r="G101" s="6">
        <f t="shared" si="19"/>
        <v>0</v>
      </c>
      <c r="H101" s="6">
        <f t="shared" si="19"/>
        <v>0</v>
      </c>
      <c r="I101" s="6">
        <f t="shared" si="19"/>
        <v>734</v>
      </c>
      <c r="J101" s="6">
        <f t="shared" si="19"/>
        <v>0</v>
      </c>
      <c r="K101" s="6">
        <f t="shared" si="19"/>
        <v>0</v>
      </c>
      <c r="L101" s="6">
        <f t="shared" si="19"/>
        <v>287</v>
      </c>
      <c r="M101" s="6">
        <f t="shared" si="19"/>
        <v>250</v>
      </c>
      <c r="N101" s="6">
        <f t="shared" si="19"/>
        <v>0</v>
      </c>
      <c r="O101" s="6">
        <f t="shared" si="19"/>
        <v>0</v>
      </c>
      <c r="P101" s="6">
        <f t="shared" si="19"/>
        <v>0</v>
      </c>
      <c r="Q101" s="6">
        <f t="shared" si="19"/>
        <v>10</v>
      </c>
      <c r="R101" s="6">
        <f t="shared" si="19"/>
        <v>15</v>
      </c>
      <c r="S101" s="6">
        <f t="shared" si="19"/>
        <v>0</v>
      </c>
      <c r="T101" s="6">
        <f t="shared" si="19"/>
        <v>0</v>
      </c>
      <c r="U101" s="46">
        <f t="shared" si="16"/>
        <v>141260</v>
      </c>
      <c r="V101" s="8"/>
    </row>
    <row r="102" spans="1:22">
      <c r="A102" s="3">
        <v>43565</v>
      </c>
      <c r="B102" s="4" t="s">
        <v>22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>
        <v>450</v>
      </c>
      <c r="Q102" s="4"/>
      <c r="R102" s="4"/>
      <c r="S102" s="4"/>
      <c r="T102" s="4"/>
      <c r="U102" s="7">
        <f t="shared" si="16"/>
        <v>11250</v>
      </c>
      <c r="V102" s="8"/>
    </row>
    <row r="103" spans="1:22">
      <c r="A103" s="3">
        <v>43565</v>
      </c>
      <c r="B103" s="4" t="s">
        <v>24</v>
      </c>
      <c r="C103" s="4"/>
      <c r="D103" s="4"/>
      <c r="E103" s="4"/>
      <c r="F103" s="4"/>
      <c r="G103" s="4"/>
      <c r="H103" s="4"/>
      <c r="I103" s="4">
        <v>340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7">
        <f t="shared" si="16"/>
        <v>8500</v>
      </c>
      <c r="V103" s="8"/>
    </row>
    <row r="104" spans="1:22">
      <c r="A104" s="3">
        <v>43565</v>
      </c>
      <c r="B104" s="4" t="s">
        <v>32</v>
      </c>
      <c r="C104" s="4">
        <v>183</v>
      </c>
      <c r="D104" s="4"/>
      <c r="E104" s="4"/>
      <c r="F104" s="4"/>
      <c r="G104" s="4"/>
      <c r="H104" s="4"/>
      <c r="I104" s="4">
        <v>14</v>
      </c>
      <c r="J104" s="4"/>
      <c r="K104" s="4"/>
      <c r="L104" s="4"/>
      <c r="M104" s="4">
        <v>300</v>
      </c>
      <c r="N104" s="4"/>
      <c r="O104" s="4"/>
      <c r="P104" s="4"/>
      <c r="Q104" s="4">
        <v>5</v>
      </c>
      <c r="R104" s="4"/>
      <c r="S104" s="4"/>
      <c r="T104" s="4"/>
      <c r="U104" s="7">
        <f t="shared" si="16"/>
        <v>21670</v>
      </c>
      <c r="V104" s="8">
        <f>SUM(U102:U104)</f>
        <v>41420</v>
      </c>
    </row>
    <row r="105" spans="1:22">
      <c r="A105" s="3">
        <v>43565</v>
      </c>
      <c r="B105" s="4" t="s">
        <v>33</v>
      </c>
      <c r="C105" s="4">
        <v>274</v>
      </c>
      <c r="D105" s="4"/>
      <c r="E105" s="4"/>
      <c r="F105" s="4">
        <v>400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7">
        <f t="shared" si="16"/>
        <v>26960</v>
      </c>
      <c r="V105" s="8"/>
    </row>
    <row r="106" spans="1:22">
      <c r="A106" s="3">
        <v>43565</v>
      </c>
      <c r="B106" s="4" t="s">
        <v>34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>
        <v>21</v>
      </c>
      <c r="S106" s="4"/>
      <c r="T106" s="4"/>
      <c r="U106" s="7">
        <f t="shared" si="16"/>
        <v>21000</v>
      </c>
      <c r="V106" s="8">
        <f>SUM(U105:U106)</f>
        <v>47960</v>
      </c>
    </row>
    <row r="107" spans="1:22">
      <c r="A107" s="3">
        <v>43565</v>
      </c>
      <c r="B107" s="4" t="s">
        <v>35</v>
      </c>
      <c r="C107" s="4">
        <v>275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7">
        <f t="shared" si="16"/>
        <v>11000</v>
      </c>
      <c r="V107" s="8"/>
    </row>
    <row r="108" spans="1:22">
      <c r="A108" s="3">
        <v>43565</v>
      </c>
      <c r="B108" s="4" t="s">
        <v>36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7">
        <f t="shared" si="16"/>
        <v>0</v>
      </c>
      <c r="V108" s="8"/>
    </row>
    <row r="109" spans="1:22">
      <c r="A109" s="3">
        <v>43565</v>
      </c>
      <c r="B109" s="4" t="s">
        <v>37</v>
      </c>
      <c r="C109" s="4">
        <v>300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7">
        <f t="shared" si="16"/>
        <v>12000</v>
      </c>
      <c r="V109" s="8"/>
    </row>
    <row r="110" spans="1:22">
      <c r="A110" s="3">
        <v>43565</v>
      </c>
      <c r="B110" s="4" t="s">
        <v>38</v>
      </c>
      <c r="C110" s="4">
        <v>150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7">
        <f t="shared" si="16"/>
        <v>6000</v>
      </c>
      <c r="V110" s="8"/>
    </row>
    <row r="111" spans="1:22">
      <c r="A111" s="3">
        <v>43565</v>
      </c>
      <c r="B111" s="4" t="s">
        <v>39</v>
      </c>
      <c r="C111" s="4"/>
      <c r="D111" s="4"/>
      <c r="E111" s="4"/>
      <c r="F111" s="4">
        <v>65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7">
        <f t="shared" si="16"/>
        <v>2600</v>
      </c>
      <c r="V111" s="8">
        <f>SUM(U107:U111)</f>
        <v>31600</v>
      </c>
    </row>
    <row r="112" spans="1:22">
      <c r="A112" s="78" t="s">
        <v>1</v>
      </c>
      <c r="B112" s="79"/>
      <c r="C112" s="6">
        <f t="shared" ref="C112:T112" si="20">SUM(C102:C111)</f>
        <v>1182</v>
      </c>
      <c r="D112" s="6">
        <f t="shared" si="20"/>
        <v>0</v>
      </c>
      <c r="E112" s="6">
        <f t="shared" si="20"/>
        <v>0</v>
      </c>
      <c r="F112" s="6">
        <f t="shared" si="20"/>
        <v>465</v>
      </c>
      <c r="G112" s="6">
        <f t="shared" si="20"/>
        <v>0</v>
      </c>
      <c r="H112" s="6">
        <f t="shared" si="20"/>
        <v>0</v>
      </c>
      <c r="I112" s="6">
        <f t="shared" si="20"/>
        <v>354</v>
      </c>
      <c r="J112" s="6">
        <f t="shared" si="20"/>
        <v>0</v>
      </c>
      <c r="K112" s="6">
        <f t="shared" si="20"/>
        <v>0</v>
      </c>
      <c r="L112" s="6">
        <f t="shared" si="20"/>
        <v>0</v>
      </c>
      <c r="M112" s="6">
        <f t="shared" si="20"/>
        <v>300</v>
      </c>
      <c r="N112" s="6">
        <f t="shared" si="20"/>
        <v>0</v>
      </c>
      <c r="O112" s="6">
        <f t="shared" si="20"/>
        <v>0</v>
      </c>
      <c r="P112" s="6">
        <f t="shared" si="20"/>
        <v>450</v>
      </c>
      <c r="Q112" s="6">
        <f t="shared" si="20"/>
        <v>5</v>
      </c>
      <c r="R112" s="6">
        <f t="shared" si="20"/>
        <v>21</v>
      </c>
      <c r="S112" s="6">
        <f t="shared" si="20"/>
        <v>0</v>
      </c>
      <c r="T112" s="6">
        <f t="shared" si="20"/>
        <v>0</v>
      </c>
      <c r="U112" s="46">
        <f t="shared" si="16"/>
        <v>120980</v>
      </c>
      <c r="V112" s="8"/>
    </row>
    <row r="113" spans="1:22">
      <c r="A113" s="3">
        <v>43566</v>
      </c>
      <c r="B113" s="4" t="s">
        <v>22</v>
      </c>
      <c r="C113" s="4"/>
      <c r="D113" s="4"/>
      <c r="E113" s="4"/>
      <c r="F113" s="4"/>
      <c r="G113" s="4"/>
      <c r="H113" s="4"/>
      <c r="I113" s="4">
        <v>450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7">
        <f t="shared" si="16"/>
        <v>11250</v>
      </c>
      <c r="V113" s="8"/>
    </row>
    <row r="114" spans="1:22">
      <c r="A114" s="3">
        <v>43566</v>
      </c>
      <c r="B114" s="4" t="s">
        <v>24</v>
      </c>
      <c r="C114" s="4"/>
      <c r="D114" s="4"/>
      <c r="E114" s="4"/>
      <c r="F114" s="4"/>
      <c r="G114" s="4"/>
      <c r="H114" s="4"/>
      <c r="I114" s="4">
        <v>307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7">
        <f t="shared" si="16"/>
        <v>7675</v>
      </c>
      <c r="V114" s="8"/>
    </row>
    <row r="115" spans="1:22">
      <c r="A115" s="3">
        <v>43566</v>
      </c>
      <c r="B115" s="4" t="s">
        <v>32</v>
      </c>
      <c r="C115" s="4">
        <v>191</v>
      </c>
      <c r="D115" s="4">
        <v>60</v>
      </c>
      <c r="E115" s="4"/>
      <c r="F115" s="4"/>
      <c r="G115" s="4"/>
      <c r="H115" s="4"/>
      <c r="I115" s="4">
        <v>13</v>
      </c>
      <c r="J115" s="4"/>
      <c r="K115" s="4"/>
      <c r="L115" s="4"/>
      <c r="M115" s="4">
        <v>419</v>
      </c>
      <c r="N115" s="4"/>
      <c r="O115" s="4"/>
      <c r="P115" s="4"/>
      <c r="Q115" s="4">
        <v>6</v>
      </c>
      <c r="R115" s="4"/>
      <c r="S115" s="4"/>
      <c r="T115" s="4"/>
      <c r="U115" s="7">
        <f t="shared" si="16"/>
        <v>28035</v>
      </c>
      <c r="V115" s="8">
        <f>SUM(U113:U115)</f>
        <v>46960</v>
      </c>
    </row>
    <row r="116" spans="1:22">
      <c r="A116" s="3">
        <v>43566</v>
      </c>
      <c r="B116" s="4" t="s">
        <v>33</v>
      </c>
      <c r="C116" s="4">
        <v>541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7">
        <f t="shared" si="16"/>
        <v>21640</v>
      </c>
      <c r="V116" s="8"/>
    </row>
    <row r="117" spans="1:22">
      <c r="A117" s="3">
        <v>43566</v>
      </c>
      <c r="B117" s="4" t="s">
        <v>34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>
        <v>10</v>
      </c>
      <c r="S117" s="4"/>
      <c r="T117" s="4"/>
      <c r="U117" s="7">
        <f t="shared" si="16"/>
        <v>10000</v>
      </c>
      <c r="V117" s="8">
        <f>SUM(U116:U117)</f>
        <v>31640</v>
      </c>
    </row>
    <row r="118" spans="1:22">
      <c r="A118" s="3">
        <v>43566</v>
      </c>
      <c r="B118" s="4" t="s">
        <v>35</v>
      </c>
      <c r="C118" s="4">
        <v>225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7">
        <f t="shared" si="16"/>
        <v>9000</v>
      </c>
      <c r="V118" s="8"/>
    </row>
    <row r="119" spans="1:22">
      <c r="A119" s="3">
        <v>43566</v>
      </c>
      <c r="B119" s="4" t="s">
        <v>36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7">
        <f t="shared" si="16"/>
        <v>0</v>
      </c>
      <c r="V119" s="8"/>
    </row>
    <row r="120" spans="1:22">
      <c r="A120" s="3">
        <v>43566</v>
      </c>
      <c r="B120" s="4" t="s">
        <v>37</v>
      </c>
      <c r="C120" s="4">
        <v>320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7">
        <f t="shared" si="16"/>
        <v>12800</v>
      </c>
      <c r="V120" s="8"/>
    </row>
    <row r="121" spans="1:22">
      <c r="A121" s="3">
        <v>43566</v>
      </c>
      <c r="B121" s="4" t="s">
        <v>38</v>
      </c>
      <c r="C121" s="4">
        <v>200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7">
        <f t="shared" si="16"/>
        <v>8000</v>
      </c>
      <c r="V121" s="8"/>
    </row>
    <row r="122" spans="1:22">
      <c r="A122" s="3">
        <v>43566</v>
      </c>
      <c r="B122" s="4" t="s">
        <v>39</v>
      </c>
      <c r="C122" s="4"/>
      <c r="D122" s="4"/>
      <c r="E122" s="4"/>
      <c r="F122" s="4">
        <v>200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7">
        <f t="shared" si="16"/>
        <v>8000</v>
      </c>
      <c r="V122" s="8">
        <f>SUM(U118:U122)</f>
        <v>37800</v>
      </c>
    </row>
    <row r="123" spans="1:22">
      <c r="A123" s="78" t="s">
        <v>1</v>
      </c>
      <c r="B123" s="79"/>
      <c r="C123" s="6">
        <f t="shared" ref="C123:T123" si="21">SUM(C113:C122)</f>
        <v>1477</v>
      </c>
      <c r="D123" s="6">
        <f t="shared" si="21"/>
        <v>60</v>
      </c>
      <c r="E123" s="6">
        <f t="shared" si="21"/>
        <v>0</v>
      </c>
      <c r="F123" s="6">
        <f t="shared" si="21"/>
        <v>200</v>
      </c>
      <c r="G123" s="6">
        <f t="shared" si="21"/>
        <v>0</v>
      </c>
      <c r="H123" s="6">
        <f t="shared" si="21"/>
        <v>0</v>
      </c>
      <c r="I123" s="6">
        <f t="shared" si="21"/>
        <v>770</v>
      </c>
      <c r="J123" s="6">
        <f t="shared" si="21"/>
        <v>0</v>
      </c>
      <c r="K123" s="6">
        <f t="shared" si="21"/>
        <v>0</v>
      </c>
      <c r="L123" s="6">
        <f t="shared" si="21"/>
        <v>0</v>
      </c>
      <c r="M123" s="6">
        <f t="shared" si="21"/>
        <v>419</v>
      </c>
      <c r="N123" s="6">
        <f t="shared" si="21"/>
        <v>0</v>
      </c>
      <c r="O123" s="6">
        <f t="shared" si="21"/>
        <v>0</v>
      </c>
      <c r="P123" s="6">
        <f t="shared" si="21"/>
        <v>0</v>
      </c>
      <c r="Q123" s="6">
        <f t="shared" si="21"/>
        <v>6</v>
      </c>
      <c r="R123" s="6">
        <f t="shared" si="21"/>
        <v>10</v>
      </c>
      <c r="S123" s="6">
        <f t="shared" si="21"/>
        <v>0</v>
      </c>
      <c r="T123" s="6">
        <f t="shared" si="21"/>
        <v>0</v>
      </c>
      <c r="U123" s="46">
        <f t="shared" si="16"/>
        <v>116400</v>
      </c>
      <c r="V123" s="8"/>
    </row>
    <row r="124" spans="1:22">
      <c r="A124" s="3">
        <v>43567</v>
      </c>
      <c r="B124" s="4" t="s">
        <v>22</v>
      </c>
      <c r="C124" s="4"/>
      <c r="D124" s="4"/>
      <c r="E124" s="4"/>
      <c r="F124" s="4"/>
      <c r="G124" s="4"/>
      <c r="H124" s="4"/>
      <c r="I124" s="4">
        <v>6</v>
      </c>
      <c r="J124" s="4"/>
      <c r="K124" s="4">
        <v>242</v>
      </c>
      <c r="L124" s="4"/>
      <c r="M124" s="4"/>
      <c r="N124" s="4"/>
      <c r="O124" s="4"/>
      <c r="P124" s="4"/>
      <c r="Q124" s="4"/>
      <c r="R124" s="4"/>
      <c r="S124" s="4"/>
      <c r="T124" s="4"/>
      <c r="U124" s="7">
        <f t="shared" si="16"/>
        <v>9830</v>
      </c>
      <c r="V124" s="8"/>
    </row>
    <row r="125" spans="1:22">
      <c r="A125" s="3">
        <v>43567</v>
      </c>
      <c r="B125" s="4" t="s">
        <v>24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>
        <v>222</v>
      </c>
      <c r="Q125" s="4"/>
      <c r="R125" s="4"/>
      <c r="S125" s="4"/>
      <c r="T125" s="4"/>
      <c r="U125" s="7">
        <f t="shared" si="16"/>
        <v>5550</v>
      </c>
      <c r="V125" s="8"/>
    </row>
    <row r="126" spans="1:22">
      <c r="A126" s="3">
        <v>43567</v>
      </c>
      <c r="B126" s="4" t="s">
        <v>32</v>
      </c>
      <c r="C126" s="4">
        <v>200</v>
      </c>
      <c r="D126" s="4"/>
      <c r="E126" s="4"/>
      <c r="F126" s="4"/>
      <c r="G126" s="4"/>
      <c r="H126" s="4"/>
      <c r="I126" s="4">
        <v>17</v>
      </c>
      <c r="J126" s="4"/>
      <c r="K126" s="4">
        <v>285</v>
      </c>
      <c r="L126" s="4"/>
      <c r="M126" s="4"/>
      <c r="N126" s="4"/>
      <c r="O126" s="4"/>
      <c r="P126" s="4"/>
      <c r="Q126" s="4"/>
      <c r="R126" s="4"/>
      <c r="S126" s="4"/>
      <c r="T126" s="4"/>
      <c r="U126" s="7">
        <f t="shared" si="16"/>
        <v>19825</v>
      </c>
      <c r="V126" s="8">
        <f>SUM(U124:U126)</f>
        <v>35205</v>
      </c>
    </row>
    <row r="127" spans="1:22">
      <c r="A127" s="3">
        <v>43567</v>
      </c>
      <c r="B127" s="4" t="s">
        <v>33</v>
      </c>
      <c r="C127" s="4">
        <v>448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7">
        <f t="shared" si="16"/>
        <v>17920</v>
      </c>
      <c r="V127" s="8"/>
    </row>
    <row r="128" spans="1:22">
      <c r="A128" s="3">
        <v>43567</v>
      </c>
      <c r="B128" s="4" t="s">
        <v>34</v>
      </c>
      <c r="C128" s="4">
        <v>150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>
        <v>9</v>
      </c>
      <c r="S128" s="4"/>
      <c r="T128" s="4"/>
      <c r="U128" s="7">
        <f t="shared" si="16"/>
        <v>15000</v>
      </c>
      <c r="V128" s="8">
        <f>SUM(U127:U128)</f>
        <v>32920</v>
      </c>
    </row>
    <row r="129" spans="1:22">
      <c r="A129" s="3">
        <v>43567</v>
      </c>
      <c r="B129" s="4" t="s">
        <v>35</v>
      </c>
      <c r="C129" s="4">
        <v>223</v>
      </c>
      <c r="D129" s="4"/>
      <c r="E129" s="4"/>
      <c r="F129" s="4"/>
      <c r="G129" s="4">
        <v>34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7">
        <f t="shared" si="16"/>
        <v>10620</v>
      </c>
      <c r="V129" s="8"/>
    </row>
    <row r="130" spans="1:22">
      <c r="A130" s="3">
        <v>43567</v>
      </c>
      <c r="B130" s="4" t="s">
        <v>36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7">
        <f t="shared" si="16"/>
        <v>0</v>
      </c>
      <c r="V130" s="8"/>
    </row>
    <row r="131" spans="1:22">
      <c r="A131" s="3">
        <v>43567</v>
      </c>
      <c r="B131" s="4" t="s">
        <v>37</v>
      </c>
      <c r="C131" s="4"/>
      <c r="D131" s="4"/>
      <c r="E131" s="4"/>
      <c r="F131" s="4">
        <v>212</v>
      </c>
      <c r="G131" s="4">
        <v>40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7">
        <f t="shared" si="16"/>
        <v>10480</v>
      </c>
      <c r="V131" s="8"/>
    </row>
    <row r="132" spans="1:22">
      <c r="A132" s="3">
        <v>43567</v>
      </c>
      <c r="B132" s="4" t="s">
        <v>38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7">
        <f t="shared" si="16"/>
        <v>0</v>
      </c>
      <c r="V132" s="8"/>
    </row>
    <row r="133" spans="1:22">
      <c r="A133" s="3">
        <v>43567</v>
      </c>
      <c r="B133" s="4" t="s">
        <v>39</v>
      </c>
      <c r="C133" s="4"/>
      <c r="D133" s="4"/>
      <c r="E133" s="4"/>
      <c r="F133" s="4">
        <v>250</v>
      </c>
      <c r="G133" s="4">
        <v>60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7">
        <f t="shared" si="16"/>
        <v>13000</v>
      </c>
      <c r="V133" s="8">
        <f>SUM(U129:U133)</f>
        <v>34100</v>
      </c>
    </row>
    <row r="134" spans="1:22">
      <c r="A134" s="78" t="s">
        <v>1</v>
      </c>
      <c r="B134" s="79"/>
      <c r="C134" s="6">
        <f t="shared" ref="C134:T134" si="22">SUM(C124:C133)</f>
        <v>1021</v>
      </c>
      <c r="D134" s="6">
        <f t="shared" si="22"/>
        <v>0</v>
      </c>
      <c r="E134" s="6">
        <f t="shared" si="22"/>
        <v>0</v>
      </c>
      <c r="F134" s="6">
        <f t="shared" si="22"/>
        <v>462</v>
      </c>
      <c r="G134" s="6">
        <f t="shared" si="22"/>
        <v>134</v>
      </c>
      <c r="H134" s="6">
        <f t="shared" si="22"/>
        <v>0</v>
      </c>
      <c r="I134" s="6">
        <f t="shared" si="22"/>
        <v>23</v>
      </c>
      <c r="J134" s="6">
        <f t="shared" si="22"/>
        <v>0</v>
      </c>
      <c r="K134" s="6">
        <f t="shared" si="22"/>
        <v>527</v>
      </c>
      <c r="L134" s="6">
        <f t="shared" si="22"/>
        <v>0</v>
      </c>
      <c r="M134" s="6">
        <f t="shared" si="22"/>
        <v>0</v>
      </c>
      <c r="N134" s="6">
        <f t="shared" si="22"/>
        <v>0</v>
      </c>
      <c r="O134" s="6">
        <f t="shared" si="22"/>
        <v>0</v>
      </c>
      <c r="P134" s="6">
        <f t="shared" si="22"/>
        <v>222</v>
      </c>
      <c r="Q134" s="6">
        <f t="shared" si="22"/>
        <v>0</v>
      </c>
      <c r="R134" s="6">
        <f t="shared" si="22"/>
        <v>9</v>
      </c>
      <c r="S134" s="6">
        <f t="shared" si="22"/>
        <v>0</v>
      </c>
      <c r="T134" s="6">
        <f t="shared" si="22"/>
        <v>0</v>
      </c>
      <c r="U134" s="46">
        <f t="shared" si="16"/>
        <v>102225</v>
      </c>
      <c r="V134" s="8"/>
    </row>
    <row r="135" spans="1:22">
      <c r="A135" s="3">
        <v>43568</v>
      </c>
      <c r="B135" s="4" t="s">
        <v>22</v>
      </c>
      <c r="C135" s="4"/>
      <c r="D135" s="4"/>
      <c r="E135" s="4"/>
      <c r="F135" s="4"/>
      <c r="G135" s="4"/>
      <c r="H135" s="4"/>
      <c r="I135" s="4">
        <v>4</v>
      </c>
      <c r="J135" s="4"/>
      <c r="K135" s="4">
        <v>65</v>
      </c>
      <c r="L135" s="4"/>
      <c r="M135" s="4">
        <v>225</v>
      </c>
      <c r="N135" s="4"/>
      <c r="O135" s="4"/>
      <c r="P135" s="4"/>
      <c r="Q135" s="4"/>
      <c r="R135" s="4"/>
      <c r="S135" s="4"/>
      <c r="T135" s="4"/>
      <c r="U135" s="7">
        <f t="shared" si="16"/>
        <v>9450</v>
      </c>
      <c r="V135" s="8"/>
    </row>
    <row r="136" spans="1:22">
      <c r="A136" s="3">
        <v>43568</v>
      </c>
      <c r="B136" s="4" t="s">
        <v>24</v>
      </c>
      <c r="C136" s="4"/>
      <c r="D136" s="4"/>
      <c r="E136" s="4"/>
      <c r="F136" s="4"/>
      <c r="G136" s="4"/>
      <c r="H136" s="4"/>
      <c r="I136" s="4">
        <v>250</v>
      </c>
      <c r="J136" s="4"/>
      <c r="K136" s="4"/>
      <c r="L136" s="4"/>
      <c r="M136" s="4"/>
      <c r="N136" s="4"/>
      <c r="O136" s="4"/>
      <c r="P136" s="4">
        <v>75</v>
      </c>
      <c r="Q136" s="4"/>
      <c r="R136" s="4"/>
      <c r="S136" s="4"/>
      <c r="T136" s="4"/>
      <c r="U136" s="7">
        <f t="shared" si="16"/>
        <v>8125</v>
      </c>
      <c r="V136" s="8"/>
    </row>
    <row r="137" spans="1:22">
      <c r="A137" s="3">
        <v>43568</v>
      </c>
      <c r="B137" s="4" t="s">
        <v>32</v>
      </c>
      <c r="C137" s="4">
        <v>425</v>
      </c>
      <c r="D137" s="4"/>
      <c r="E137" s="4"/>
      <c r="F137" s="4"/>
      <c r="G137" s="4"/>
      <c r="H137" s="4"/>
      <c r="I137" s="4">
        <v>16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7">
        <f t="shared" si="16"/>
        <v>17400</v>
      </c>
      <c r="V137" s="8">
        <f>SUM(U135:U137)</f>
        <v>34975</v>
      </c>
    </row>
    <row r="138" spans="1:22">
      <c r="A138" s="3">
        <v>43568</v>
      </c>
      <c r="B138" s="4" t="s">
        <v>33</v>
      </c>
      <c r="C138" s="4">
        <v>300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7">
        <f t="shared" si="16"/>
        <v>12000</v>
      </c>
      <c r="V138" s="8"/>
    </row>
    <row r="139" spans="1:22">
      <c r="A139" s="3">
        <v>43568</v>
      </c>
      <c r="B139" s="4" t="s">
        <v>34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>
        <v>10</v>
      </c>
      <c r="S139" s="4"/>
      <c r="T139" s="4"/>
      <c r="U139" s="7">
        <f t="shared" si="16"/>
        <v>10000</v>
      </c>
      <c r="V139" s="8">
        <f>SUM(U138:U139)</f>
        <v>22000</v>
      </c>
    </row>
    <row r="140" spans="1:22">
      <c r="A140" s="3">
        <v>43568</v>
      </c>
      <c r="B140" s="4" t="s">
        <v>35</v>
      </c>
      <c r="C140" s="4"/>
      <c r="D140" s="4"/>
      <c r="E140" s="4"/>
      <c r="F140" s="4"/>
      <c r="G140" s="4">
        <v>150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7">
        <f t="shared" si="16"/>
        <v>7500</v>
      </c>
      <c r="V140" s="8"/>
    </row>
    <row r="141" spans="1:22">
      <c r="A141" s="3">
        <v>43568</v>
      </c>
      <c r="B141" s="4" t="s">
        <v>36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7">
        <f t="shared" si="16"/>
        <v>0</v>
      </c>
      <c r="V141" s="8"/>
    </row>
    <row r="142" spans="1:22">
      <c r="A142" s="3">
        <v>43568</v>
      </c>
      <c r="B142" s="4" t="s">
        <v>37</v>
      </c>
      <c r="C142" s="4">
        <v>189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7">
        <f t="shared" ref="U142:U205" si="23">(C142*40)+(D142*25)+(E142*20)+(F142*40)+(G142*50)+(H142*50)+(I142*25)+(J142*30)+(K142*40)+(L142*30)+(M142*30)+(N142*30)+(O142*30)+(P142*25+(Q142*1000)+(R142*1000)+(S142*950)+(T142*40))</f>
        <v>7560</v>
      </c>
      <c r="V142" s="8"/>
    </row>
    <row r="143" spans="1:22">
      <c r="A143" s="3">
        <v>43568</v>
      </c>
      <c r="B143" s="4" t="s">
        <v>38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7">
        <f t="shared" si="23"/>
        <v>0</v>
      </c>
      <c r="V143" s="8"/>
    </row>
    <row r="144" spans="1:22">
      <c r="A144" s="3">
        <v>43568</v>
      </c>
      <c r="B144" s="4" t="s">
        <v>39</v>
      </c>
      <c r="C144" s="4"/>
      <c r="D144" s="4"/>
      <c r="E144" s="4"/>
      <c r="F144" s="4">
        <v>302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7">
        <f t="shared" si="23"/>
        <v>12080</v>
      </c>
      <c r="V144" s="8">
        <f>SUM(U140:U144)</f>
        <v>27140</v>
      </c>
    </row>
    <row r="145" spans="1:22">
      <c r="A145" s="78" t="s">
        <v>1</v>
      </c>
      <c r="B145" s="79"/>
      <c r="C145" s="6">
        <f t="shared" ref="C145:T145" si="24">SUM(C135:C144)</f>
        <v>914</v>
      </c>
      <c r="D145" s="6">
        <f t="shared" si="24"/>
        <v>0</v>
      </c>
      <c r="E145" s="6">
        <f t="shared" si="24"/>
        <v>0</v>
      </c>
      <c r="F145" s="6">
        <f t="shared" si="24"/>
        <v>302</v>
      </c>
      <c r="G145" s="6">
        <f t="shared" si="24"/>
        <v>150</v>
      </c>
      <c r="H145" s="6">
        <f t="shared" si="24"/>
        <v>0</v>
      </c>
      <c r="I145" s="6">
        <f t="shared" si="24"/>
        <v>270</v>
      </c>
      <c r="J145" s="6">
        <f t="shared" si="24"/>
        <v>0</v>
      </c>
      <c r="K145" s="6">
        <f t="shared" si="24"/>
        <v>65</v>
      </c>
      <c r="L145" s="6">
        <f t="shared" si="24"/>
        <v>0</v>
      </c>
      <c r="M145" s="6">
        <f t="shared" si="24"/>
        <v>225</v>
      </c>
      <c r="N145" s="6">
        <f t="shared" si="24"/>
        <v>0</v>
      </c>
      <c r="O145" s="6">
        <f t="shared" si="24"/>
        <v>0</v>
      </c>
      <c r="P145" s="6">
        <f t="shared" si="24"/>
        <v>75</v>
      </c>
      <c r="Q145" s="6">
        <f t="shared" si="24"/>
        <v>0</v>
      </c>
      <c r="R145" s="6">
        <f t="shared" si="24"/>
        <v>10</v>
      </c>
      <c r="S145" s="6">
        <f t="shared" si="24"/>
        <v>0</v>
      </c>
      <c r="T145" s="6">
        <f t="shared" si="24"/>
        <v>0</v>
      </c>
      <c r="U145" s="46">
        <f t="shared" si="23"/>
        <v>84115</v>
      </c>
      <c r="V145" s="8"/>
    </row>
    <row r="146" spans="1:22">
      <c r="A146" s="3">
        <v>43569</v>
      </c>
      <c r="B146" s="4" t="s">
        <v>22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7">
        <f t="shared" si="23"/>
        <v>0</v>
      </c>
      <c r="V146" s="8"/>
    </row>
    <row r="147" spans="1:22">
      <c r="A147" s="3">
        <v>43569</v>
      </c>
      <c r="B147" s="4" t="s">
        <v>24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7">
        <f t="shared" si="23"/>
        <v>0</v>
      </c>
      <c r="V147" s="8"/>
    </row>
    <row r="148" spans="1:22">
      <c r="A148" s="3">
        <v>43569</v>
      </c>
      <c r="B148" s="4" t="s">
        <v>32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7">
        <f t="shared" si="23"/>
        <v>0</v>
      </c>
      <c r="V148" s="8">
        <f>SUM(U146:U148)</f>
        <v>0</v>
      </c>
    </row>
    <row r="149" spans="1:22">
      <c r="A149" s="3">
        <v>43569</v>
      </c>
      <c r="B149" s="4" t="s">
        <v>33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7">
        <f t="shared" si="23"/>
        <v>0</v>
      </c>
      <c r="V149" s="8"/>
    </row>
    <row r="150" spans="1:22">
      <c r="A150" s="3">
        <v>43569</v>
      </c>
      <c r="B150" s="4" t="s">
        <v>34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7">
        <f t="shared" si="23"/>
        <v>0</v>
      </c>
      <c r="V150" s="8">
        <f>SUM(U149:U150)</f>
        <v>0</v>
      </c>
    </row>
    <row r="151" spans="1:22">
      <c r="A151" s="3">
        <v>43569</v>
      </c>
      <c r="B151" s="4" t="s">
        <v>35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7">
        <f t="shared" si="23"/>
        <v>0</v>
      </c>
      <c r="V151" s="8"/>
    </row>
    <row r="152" spans="1:22">
      <c r="A152" s="3">
        <v>43569</v>
      </c>
      <c r="B152" s="4" t="s">
        <v>36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7">
        <f t="shared" si="23"/>
        <v>0</v>
      </c>
      <c r="V152" s="8"/>
    </row>
    <row r="153" spans="1:22">
      <c r="A153" s="3">
        <v>43569</v>
      </c>
      <c r="B153" s="4" t="s">
        <v>37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7">
        <f t="shared" si="23"/>
        <v>0</v>
      </c>
      <c r="V153" s="8"/>
    </row>
    <row r="154" spans="1:22">
      <c r="A154" s="3">
        <v>43569</v>
      </c>
      <c r="B154" s="4" t="s">
        <v>38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7">
        <f t="shared" si="23"/>
        <v>0</v>
      </c>
      <c r="V154" s="8"/>
    </row>
    <row r="155" spans="1:22">
      <c r="A155" s="3">
        <v>43569</v>
      </c>
      <c r="B155" s="4" t="s">
        <v>39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7">
        <f t="shared" si="23"/>
        <v>0</v>
      </c>
      <c r="V155" s="8">
        <f>SUM(U151:U155)</f>
        <v>0</v>
      </c>
    </row>
    <row r="156" spans="1:22">
      <c r="A156" s="78" t="s">
        <v>1</v>
      </c>
      <c r="B156" s="79"/>
      <c r="C156" s="6">
        <f t="shared" ref="C156:T156" si="25">SUM(C146:C155)</f>
        <v>0</v>
      </c>
      <c r="D156" s="6">
        <f t="shared" si="25"/>
        <v>0</v>
      </c>
      <c r="E156" s="6">
        <f t="shared" si="25"/>
        <v>0</v>
      </c>
      <c r="F156" s="6">
        <f t="shared" si="25"/>
        <v>0</v>
      </c>
      <c r="G156" s="6">
        <f t="shared" si="25"/>
        <v>0</v>
      </c>
      <c r="H156" s="6">
        <f t="shared" si="25"/>
        <v>0</v>
      </c>
      <c r="I156" s="6">
        <f t="shared" si="25"/>
        <v>0</v>
      </c>
      <c r="J156" s="6">
        <f t="shared" si="25"/>
        <v>0</v>
      </c>
      <c r="K156" s="6">
        <f t="shared" si="25"/>
        <v>0</v>
      </c>
      <c r="L156" s="6">
        <f t="shared" si="25"/>
        <v>0</v>
      </c>
      <c r="M156" s="6">
        <f t="shared" si="25"/>
        <v>0</v>
      </c>
      <c r="N156" s="6">
        <f t="shared" si="25"/>
        <v>0</v>
      </c>
      <c r="O156" s="6">
        <f t="shared" si="25"/>
        <v>0</v>
      </c>
      <c r="P156" s="6">
        <f t="shared" si="25"/>
        <v>0</v>
      </c>
      <c r="Q156" s="6">
        <f t="shared" si="25"/>
        <v>0</v>
      </c>
      <c r="R156" s="6">
        <f t="shared" si="25"/>
        <v>0</v>
      </c>
      <c r="S156" s="6">
        <f t="shared" si="25"/>
        <v>0</v>
      </c>
      <c r="T156" s="6">
        <f t="shared" si="25"/>
        <v>0</v>
      </c>
      <c r="U156" s="46">
        <f t="shared" si="23"/>
        <v>0</v>
      </c>
      <c r="V156" s="8"/>
    </row>
    <row r="157" spans="1:22">
      <c r="A157" s="3">
        <v>43570</v>
      </c>
      <c r="B157" s="4" t="s">
        <v>22</v>
      </c>
      <c r="C157" s="4"/>
      <c r="D157" s="4">
        <v>80</v>
      </c>
      <c r="E157" s="4"/>
      <c r="F157" s="4"/>
      <c r="G157" s="4"/>
      <c r="H157" s="4"/>
      <c r="I157" s="4">
        <v>13</v>
      </c>
      <c r="J157" s="4"/>
      <c r="K157" s="4"/>
      <c r="L157" s="4"/>
      <c r="M157" s="4">
        <v>320</v>
      </c>
      <c r="N157" s="4"/>
      <c r="O157" s="4"/>
      <c r="P157" s="4"/>
      <c r="Q157" s="4"/>
      <c r="R157" s="4"/>
      <c r="S157" s="4"/>
      <c r="T157" s="4"/>
      <c r="U157" s="7">
        <f t="shared" si="23"/>
        <v>11925</v>
      </c>
      <c r="V157" s="8"/>
    </row>
    <row r="158" spans="1:22">
      <c r="A158" s="3">
        <v>43570</v>
      </c>
      <c r="B158" s="4" t="s">
        <v>24</v>
      </c>
      <c r="C158" s="4"/>
      <c r="D158" s="4"/>
      <c r="E158" s="4"/>
      <c r="F158" s="4"/>
      <c r="G158" s="4"/>
      <c r="H158" s="4"/>
      <c r="I158" s="4">
        <v>255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7">
        <f t="shared" si="23"/>
        <v>6375</v>
      </c>
      <c r="V158" s="8"/>
    </row>
    <row r="159" spans="1:22">
      <c r="A159" s="3">
        <v>43570</v>
      </c>
      <c r="B159" s="4" t="s">
        <v>32</v>
      </c>
      <c r="C159" s="4">
        <v>800</v>
      </c>
      <c r="D159" s="4"/>
      <c r="E159" s="4"/>
      <c r="F159" s="4"/>
      <c r="G159" s="4"/>
      <c r="H159" s="4"/>
      <c r="I159" s="4">
        <v>27</v>
      </c>
      <c r="J159" s="4"/>
      <c r="K159" s="4"/>
      <c r="L159" s="4"/>
      <c r="M159" s="4"/>
      <c r="N159" s="4"/>
      <c r="O159" s="4"/>
      <c r="P159" s="4"/>
      <c r="Q159" s="4">
        <v>10</v>
      </c>
      <c r="R159" s="4"/>
      <c r="S159" s="4"/>
      <c r="T159" s="4"/>
      <c r="U159" s="7">
        <f t="shared" si="23"/>
        <v>42675</v>
      </c>
      <c r="V159" s="8">
        <f>SUM(U157:U159)</f>
        <v>60975</v>
      </c>
    </row>
    <row r="160" spans="1:22">
      <c r="A160" s="3">
        <v>43570</v>
      </c>
      <c r="B160" s="4" t="s">
        <v>33</v>
      </c>
      <c r="C160" s="4">
        <v>400</v>
      </c>
      <c r="D160" s="4"/>
      <c r="E160" s="4"/>
      <c r="F160" s="4">
        <v>200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7">
        <f t="shared" si="23"/>
        <v>24000</v>
      </c>
      <c r="V160" s="8"/>
    </row>
    <row r="161" spans="1:22">
      <c r="A161" s="3">
        <v>43570</v>
      </c>
      <c r="B161" s="4" t="s">
        <v>34</v>
      </c>
      <c r="C161" s="4">
        <v>400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>
        <v>8</v>
      </c>
      <c r="S161" s="4"/>
      <c r="T161" s="4"/>
      <c r="U161" s="7">
        <f t="shared" si="23"/>
        <v>24000</v>
      </c>
      <c r="V161" s="8">
        <f>SUM(U160:U161)</f>
        <v>48000</v>
      </c>
    </row>
    <row r="162" spans="1:22">
      <c r="A162" s="3">
        <v>43570</v>
      </c>
      <c r="B162" s="4" t="s">
        <v>35</v>
      </c>
      <c r="C162" s="4">
        <v>485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7">
        <f t="shared" si="23"/>
        <v>19400</v>
      </c>
      <c r="V162" s="8"/>
    </row>
    <row r="163" spans="1:22">
      <c r="A163" s="3">
        <v>43570</v>
      </c>
      <c r="B163" s="4" t="s">
        <v>36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7">
        <f t="shared" si="23"/>
        <v>0</v>
      </c>
      <c r="V163" s="8"/>
    </row>
    <row r="164" spans="1:22">
      <c r="A164" s="3">
        <v>43570</v>
      </c>
      <c r="B164" s="4" t="s">
        <v>37</v>
      </c>
      <c r="C164" s="4"/>
      <c r="D164" s="4"/>
      <c r="E164" s="4"/>
      <c r="F164" s="4">
        <v>500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7">
        <f t="shared" si="23"/>
        <v>20000</v>
      </c>
      <c r="V164" s="8"/>
    </row>
    <row r="165" spans="1:22">
      <c r="A165" s="3">
        <v>43570</v>
      </c>
      <c r="B165" s="4" t="s">
        <v>38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7">
        <f t="shared" si="23"/>
        <v>0</v>
      </c>
      <c r="V165" s="8"/>
    </row>
    <row r="166" spans="1:22">
      <c r="A166" s="3">
        <v>43570</v>
      </c>
      <c r="B166" s="4" t="s">
        <v>39</v>
      </c>
      <c r="C166" s="4"/>
      <c r="D166" s="4"/>
      <c r="E166" s="4"/>
      <c r="F166" s="4">
        <v>600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7">
        <f t="shared" si="23"/>
        <v>24000</v>
      </c>
      <c r="V166" s="8">
        <f>SUM(U162:U166)</f>
        <v>63400</v>
      </c>
    </row>
    <row r="167" spans="1:22">
      <c r="A167" s="78" t="s">
        <v>1</v>
      </c>
      <c r="B167" s="79"/>
      <c r="C167" s="6">
        <f t="shared" ref="C167:T167" si="26">SUM(C157:C166)</f>
        <v>2085</v>
      </c>
      <c r="D167" s="6">
        <f t="shared" si="26"/>
        <v>80</v>
      </c>
      <c r="E167" s="6">
        <f t="shared" si="26"/>
        <v>0</v>
      </c>
      <c r="F167" s="6">
        <f t="shared" si="26"/>
        <v>1300</v>
      </c>
      <c r="G167" s="6">
        <f t="shared" si="26"/>
        <v>0</v>
      </c>
      <c r="H167" s="6">
        <f t="shared" si="26"/>
        <v>0</v>
      </c>
      <c r="I167" s="6">
        <f t="shared" si="26"/>
        <v>295</v>
      </c>
      <c r="J167" s="6">
        <f t="shared" si="26"/>
        <v>0</v>
      </c>
      <c r="K167" s="6">
        <f t="shared" si="26"/>
        <v>0</v>
      </c>
      <c r="L167" s="6">
        <f t="shared" si="26"/>
        <v>0</v>
      </c>
      <c r="M167" s="6">
        <f t="shared" si="26"/>
        <v>320</v>
      </c>
      <c r="N167" s="6">
        <f t="shared" si="26"/>
        <v>0</v>
      </c>
      <c r="O167" s="6">
        <f t="shared" si="26"/>
        <v>0</v>
      </c>
      <c r="P167" s="6">
        <f t="shared" si="26"/>
        <v>0</v>
      </c>
      <c r="Q167" s="6">
        <f t="shared" si="26"/>
        <v>10</v>
      </c>
      <c r="R167" s="6">
        <f t="shared" si="26"/>
        <v>8</v>
      </c>
      <c r="S167" s="6">
        <f t="shared" si="26"/>
        <v>0</v>
      </c>
      <c r="T167" s="6">
        <f t="shared" si="26"/>
        <v>0</v>
      </c>
      <c r="U167" s="46">
        <f t="shared" si="23"/>
        <v>172375</v>
      </c>
      <c r="V167" s="8"/>
    </row>
    <row r="168" spans="1:22">
      <c r="A168" s="3">
        <v>43571</v>
      </c>
      <c r="B168" s="4" t="s">
        <v>22</v>
      </c>
      <c r="C168" s="4"/>
      <c r="D168" s="4"/>
      <c r="E168" s="4"/>
      <c r="F168" s="4"/>
      <c r="G168" s="4"/>
      <c r="H168" s="4"/>
      <c r="I168" s="4">
        <v>3</v>
      </c>
      <c r="J168" s="4"/>
      <c r="K168" s="4"/>
      <c r="L168" s="4">
        <v>35</v>
      </c>
      <c r="M168" s="4">
        <v>171</v>
      </c>
      <c r="N168" s="4">
        <v>234</v>
      </c>
      <c r="O168" s="4"/>
      <c r="P168" s="4"/>
      <c r="Q168" s="4"/>
      <c r="R168" s="4"/>
      <c r="S168" s="4"/>
      <c r="T168" s="4"/>
      <c r="U168" s="7">
        <f t="shared" si="23"/>
        <v>13275</v>
      </c>
      <c r="V168" s="8"/>
    </row>
    <row r="169" spans="1:22">
      <c r="A169" s="3">
        <v>43571</v>
      </c>
      <c r="B169" s="4" t="s">
        <v>24</v>
      </c>
      <c r="C169" s="4"/>
      <c r="D169" s="4"/>
      <c r="E169" s="4"/>
      <c r="F169" s="4"/>
      <c r="G169" s="4"/>
      <c r="H169" s="4"/>
      <c r="I169" s="4">
        <v>408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7">
        <f t="shared" si="23"/>
        <v>10200</v>
      </c>
      <c r="V169" s="8"/>
    </row>
    <row r="170" spans="1:22">
      <c r="A170" s="3">
        <v>43571</v>
      </c>
      <c r="B170" s="4" t="s">
        <v>32</v>
      </c>
      <c r="C170" s="4">
        <v>486</v>
      </c>
      <c r="D170" s="4"/>
      <c r="E170" s="4"/>
      <c r="F170" s="4"/>
      <c r="G170" s="4"/>
      <c r="H170" s="4"/>
      <c r="I170" s="4">
        <v>9</v>
      </c>
      <c r="J170" s="4"/>
      <c r="K170" s="4"/>
      <c r="L170" s="4"/>
      <c r="M170" s="4">
        <v>75</v>
      </c>
      <c r="N170" s="4"/>
      <c r="O170" s="4"/>
      <c r="P170" s="4"/>
      <c r="Q170" s="4"/>
      <c r="R170" s="4"/>
      <c r="S170" s="4"/>
      <c r="T170" s="4"/>
      <c r="U170" s="7">
        <f t="shared" si="23"/>
        <v>21915</v>
      </c>
      <c r="V170" s="8">
        <f>SUM(U168:U170)</f>
        <v>45390</v>
      </c>
    </row>
    <row r="171" spans="1:22">
      <c r="A171" s="3">
        <v>43571</v>
      </c>
      <c r="B171" s="4" t="s">
        <v>33</v>
      </c>
      <c r="C171" s="4">
        <v>823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7">
        <f t="shared" si="23"/>
        <v>32920</v>
      </c>
      <c r="V171" s="8"/>
    </row>
    <row r="172" spans="1:22">
      <c r="A172" s="3">
        <v>43571</v>
      </c>
      <c r="B172" s="4" t="s">
        <v>34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>
        <v>12</v>
      </c>
      <c r="S172" s="4"/>
      <c r="T172" s="4"/>
      <c r="U172" s="7">
        <f t="shared" si="23"/>
        <v>12000</v>
      </c>
      <c r="V172" s="8">
        <f>SUM(U171:U172)</f>
        <v>44920</v>
      </c>
    </row>
    <row r="173" spans="1:22">
      <c r="A173" s="3">
        <v>43571</v>
      </c>
      <c r="B173" s="4" t="s">
        <v>35</v>
      </c>
      <c r="C173" s="4">
        <v>180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7">
        <f t="shared" si="23"/>
        <v>7200</v>
      </c>
      <c r="V173" s="8"/>
    </row>
    <row r="174" spans="1:22">
      <c r="A174" s="3">
        <v>43571</v>
      </c>
      <c r="B174" s="4" t="s">
        <v>36</v>
      </c>
      <c r="C174" s="4">
        <v>220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7">
        <f t="shared" si="23"/>
        <v>8800</v>
      </c>
      <c r="V174" s="8"/>
    </row>
    <row r="175" spans="1:22">
      <c r="A175" s="3">
        <v>43571</v>
      </c>
      <c r="B175" s="4" t="s">
        <v>37</v>
      </c>
      <c r="C175" s="4">
        <v>200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7">
        <f t="shared" si="23"/>
        <v>8000</v>
      </c>
      <c r="V175" s="8"/>
    </row>
    <row r="176" spans="1:22">
      <c r="A176" s="3">
        <v>43571</v>
      </c>
      <c r="B176" s="4" t="s">
        <v>38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7">
        <f t="shared" si="23"/>
        <v>0</v>
      </c>
      <c r="V176" s="8"/>
    </row>
    <row r="177" spans="1:22">
      <c r="A177" s="3">
        <v>43571</v>
      </c>
      <c r="B177" s="4" t="s">
        <v>39</v>
      </c>
      <c r="C177" s="4">
        <v>150</v>
      </c>
      <c r="D177" s="4"/>
      <c r="E177" s="4"/>
      <c r="F177" s="4">
        <v>127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7">
        <f t="shared" si="23"/>
        <v>11080</v>
      </c>
      <c r="V177" s="8">
        <f>SUM(U173:U177)</f>
        <v>35080</v>
      </c>
    </row>
    <row r="178" spans="1:22">
      <c r="A178" s="78" t="s">
        <v>1</v>
      </c>
      <c r="B178" s="79"/>
      <c r="C178" s="6">
        <f t="shared" ref="C178:T178" si="27">SUM(C168:C177)</f>
        <v>2059</v>
      </c>
      <c r="D178" s="6">
        <f t="shared" si="27"/>
        <v>0</v>
      </c>
      <c r="E178" s="6">
        <f t="shared" si="27"/>
        <v>0</v>
      </c>
      <c r="F178" s="6">
        <f t="shared" si="27"/>
        <v>127</v>
      </c>
      <c r="G178" s="6">
        <f t="shared" si="27"/>
        <v>0</v>
      </c>
      <c r="H178" s="6">
        <f t="shared" si="27"/>
        <v>0</v>
      </c>
      <c r="I178" s="6">
        <f t="shared" si="27"/>
        <v>420</v>
      </c>
      <c r="J178" s="6">
        <f t="shared" si="27"/>
        <v>0</v>
      </c>
      <c r="K178" s="6">
        <f t="shared" si="27"/>
        <v>0</v>
      </c>
      <c r="L178" s="6">
        <f t="shared" si="27"/>
        <v>35</v>
      </c>
      <c r="M178" s="6">
        <f t="shared" si="27"/>
        <v>246</v>
      </c>
      <c r="N178" s="6">
        <f t="shared" si="27"/>
        <v>234</v>
      </c>
      <c r="O178" s="6">
        <f t="shared" si="27"/>
        <v>0</v>
      </c>
      <c r="P178" s="6">
        <f t="shared" si="27"/>
        <v>0</v>
      </c>
      <c r="Q178" s="6">
        <f t="shared" si="27"/>
        <v>0</v>
      </c>
      <c r="R178" s="6">
        <f t="shared" si="27"/>
        <v>12</v>
      </c>
      <c r="S178" s="6">
        <f t="shared" si="27"/>
        <v>0</v>
      </c>
      <c r="T178" s="6">
        <f t="shared" si="27"/>
        <v>0</v>
      </c>
      <c r="U178" s="46">
        <f t="shared" si="23"/>
        <v>125390</v>
      </c>
      <c r="V178" s="8"/>
    </row>
    <row r="179" spans="1:22">
      <c r="A179" s="3">
        <v>43572</v>
      </c>
      <c r="B179" s="4" t="s">
        <v>22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7">
        <f t="shared" si="23"/>
        <v>0</v>
      </c>
      <c r="V179" s="8"/>
    </row>
    <row r="180" spans="1:22">
      <c r="A180" s="3">
        <v>43572</v>
      </c>
      <c r="B180" s="4" t="s">
        <v>24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7">
        <f t="shared" si="23"/>
        <v>0</v>
      </c>
      <c r="V180" s="8"/>
    </row>
    <row r="181" spans="1:22">
      <c r="A181" s="3">
        <v>43572</v>
      </c>
      <c r="B181" s="4" t="s">
        <v>32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7">
        <f t="shared" si="23"/>
        <v>0</v>
      </c>
      <c r="V181" s="8">
        <f>SUM(U179:U181)</f>
        <v>0</v>
      </c>
    </row>
    <row r="182" spans="1:22">
      <c r="A182" s="3">
        <v>43572</v>
      </c>
      <c r="B182" s="4" t="s">
        <v>33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7">
        <f t="shared" si="23"/>
        <v>0</v>
      </c>
      <c r="V182" s="8"/>
    </row>
    <row r="183" spans="1:22">
      <c r="A183" s="3">
        <v>43572</v>
      </c>
      <c r="B183" s="4" t="s">
        <v>34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7">
        <f t="shared" si="23"/>
        <v>0</v>
      </c>
      <c r="V183" s="8">
        <f>SUM(U182:U183)</f>
        <v>0</v>
      </c>
    </row>
    <row r="184" spans="1:22">
      <c r="A184" s="3">
        <v>43572</v>
      </c>
      <c r="B184" s="4" t="s">
        <v>35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7">
        <f t="shared" si="23"/>
        <v>0</v>
      </c>
      <c r="V184" s="8"/>
    </row>
    <row r="185" spans="1:22">
      <c r="A185" s="3">
        <v>43572</v>
      </c>
      <c r="B185" s="4" t="s">
        <v>36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7">
        <f t="shared" si="23"/>
        <v>0</v>
      </c>
      <c r="V185" s="8"/>
    </row>
    <row r="186" spans="1:22">
      <c r="A186" s="3">
        <v>43572</v>
      </c>
      <c r="B186" s="4" t="s">
        <v>37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7">
        <f t="shared" si="23"/>
        <v>0</v>
      </c>
      <c r="V186" s="8"/>
    </row>
    <row r="187" spans="1:22">
      <c r="A187" s="3">
        <v>43572</v>
      </c>
      <c r="B187" s="4" t="s">
        <v>38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7">
        <f t="shared" si="23"/>
        <v>0</v>
      </c>
      <c r="V187" s="8"/>
    </row>
    <row r="188" spans="1:22">
      <c r="A188" s="3">
        <v>43572</v>
      </c>
      <c r="B188" s="4" t="s">
        <v>39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7">
        <f t="shared" si="23"/>
        <v>0</v>
      </c>
      <c r="V188" s="8">
        <f>SUM(U184:U188)</f>
        <v>0</v>
      </c>
    </row>
    <row r="189" spans="1:22">
      <c r="A189" s="78" t="s">
        <v>1</v>
      </c>
      <c r="B189" s="79"/>
      <c r="C189" s="6">
        <f t="shared" ref="C189:T189" si="28">SUM(C179:C188)</f>
        <v>0</v>
      </c>
      <c r="D189" s="6">
        <f t="shared" si="28"/>
        <v>0</v>
      </c>
      <c r="E189" s="6">
        <f t="shared" si="28"/>
        <v>0</v>
      </c>
      <c r="F189" s="6">
        <f t="shared" si="28"/>
        <v>0</v>
      </c>
      <c r="G189" s="6">
        <f t="shared" si="28"/>
        <v>0</v>
      </c>
      <c r="H189" s="6">
        <f t="shared" si="28"/>
        <v>0</v>
      </c>
      <c r="I189" s="6">
        <f t="shared" si="28"/>
        <v>0</v>
      </c>
      <c r="J189" s="6">
        <f t="shared" si="28"/>
        <v>0</v>
      </c>
      <c r="K189" s="6">
        <f t="shared" si="28"/>
        <v>0</v>
      </c>
      <c r="L189" s="6">
        <f t="shared" si="28"/>
        <v>0</v>
      </c>
      <c r="M189" s="6">
        <f t="shared" si="28"/>
        <v>0</v>
      </c>
      <c r="N189" s="6">
        <f t="shared" si="28"/>
        <v>0</v>
      </c>
      <c r="O189" s="6">
        <f t="shared" si="28"/>
        <v>0</v>
      </c>
      <c r="P189" s="6">
        <f t="shared" si="28"/>
        <v>0</v>
      </c>
      <c r="Q189" s="6">
        <f t="shared" si="28"/>
        <v>0</v>
      </c>
      <c r="R189" s="6">
        <f t="shared" si="28"/>
        <v>0</v>
      </c>
      <c r="S189" s="6">
        <f t="shared" si="28"/>
        <v>0</v>
      </c>
      <c r="T189" s="6">
        <f t="shared" si="28"/>
        <v>0</v>
      </c>
      <c r="U189" s="46">
        <f t="shared" si="23"/>
        <v>0</v>
      </c>
      <c r="V189" s="8"/>
    </row>
    <row r="190" spans="1:22">
      <c r="A190" s="3">
        <v>43573</v>
      </c>
      <c r="B190" s="4" t="s">
        <v>22</v>
      </c>
      <c r="C190" s="4"/>
      <c r="D190" s="4"/>
      <c r="E190" s="4"/>
      <c r="F190" s="4"/>
      <c r="G190" s="4"/>
      <c r="H190" s="4"/>
      <c r="I190" s="4">
        <v>24</v>
      </c>
      <c r="J190" s="4"/>
      <c r="K190" s="4"/>
      <c r="L190" s="4"/>
      <c r="M190" s="4">
        <v>331</v>
      </c>
      <c r="N190" s="4"/>
      <c r="O190" s="4"/>
      <c r="P190" s="4"/>
      <c r="Q190" s="4"/>
      <c r="R190" s="4"/>
      <c r="S190" s="4"/>
      <c r="T190" s="4"/>
      <c r="U190" s="7">
        <f t="shared" si="23"/>
        <v>10530</v>
      </c>
      <c r="V190" s="8"/>
    </row>
    <row r="191" spans="1:22">
      <c r="A191" s="3">
        <v>43573</v>
      </c>
      <c r="B191" s="4" t="s">
        <v>24</v>
      </c>
      <c r="C191" s="4"/>
      <c r="D191" s="4"/>
      <c r="E191" s="4"/>
      <c r="F191" s="4"/>
      <c r="G191" s="4"/>
      <c r="H191" s="4"/>
      <c r="I191" s="4">
        <v>316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7">
        <f t="shared" si="23"/>
        <v>7900</v>
      </c>
      <c r="V191" s="8"/>
    </row>
    <row r="192" spans="1:22">
      <c r="A192" s="3">
        <v>43573</v>
      </c>
      <c r="B192" s="4" t="s">
        <v>32</v>
      </c>
      <c r="C192" s="4">
        <v>150</v>
      </c>
      <c r="D192" s="4">
        <v>100</v>
      </c>
      <c r="E192" s="4"/>
      <c r="F192" s="4"/>
      <c r="G192" s="4"/>
      <c r="H192" s="4"/>
      <c r="I192" s="4"/>
      <c r="J192" s="4"/>
      <c r="K192" s="4"/>
      <c r="L192" s="4"/>
      <c r="M192" s="4">
        <v>198</v>
      </c>
      <c r="N192" s="4"/>
      <c r="O192" s="4"/>
      <c r="P192" s="4"/>
      <c r="Q192" s="4">
        <v>10</v>
      </c>
      <c r="R192" s="4"/>
      <c r="S192" s="4"/>
      <c r="T192" s="4"/>
      <c r="U192" s="7">
        <f t="shared" si="23"/>
        <v>24440</v>
      </c>
      <c r="V192" s="8">
        <f>SUM(U190:U192)</f>
        <v>42870</v>
      </c>
    </row>
    <row r="193" spans="1:22">
      <c r="A193" s="3">
        <v>43573</v>
      </c>
      <c r="B193" s="4" t="s">
        <v>33</v>
      </c>
      <c r="C193" s="4">
        <v>375</v>
      </c>
      <c r="D193" s="4">
        <v>240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7">
        <f t="shared" si="23"/>
        <v>21000</v>
      </c>
      <c r="V193" s="8"/>
    </row>
    <row r="194" spans="1:22">
      <c r="A194" s="3">
        <v>43573</v>
      </c>
      <c r="B194" s="4" t="s">
        <v>34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>
        <v>10</v>
      </c>
      <c r="S194" s="4"/>
      <c r="T194" s="4"/>
      <c r="U194" s="7">
        <f t="shared" si="23"/>
        <v>10000</v>
      </c>
      <c r="V194" s="8">
        <f>SUM(U193:U194)</f>
        <v>31000</v>
      </c>
    </row>
    <row r="195" spans="1:22">
      <c r="A195" s="3">
        <v>43573</v>
      </c>
      <c r="B195" s="4" t="s">
        <v>35</v>
      </c>
      <c r="C195" s="4">
        <v>200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7">
        <f t="shared" si="23"/>
        <v>8000</v>
      </c>
      <c r="V195" s="8"/>
    </row>
    <row r="196" spans="1:22">
      <c r="A196" s="3">
        <v>43573</v>
      </c>
      <c r="B196" s="4" t="s">
        <v>36</v>
      </c>
      <c r="C196" s="4">
        <v>158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7">
        <f t="shared" si="23"/>
        <v>6320</v>
      </c>
      <c r="V196" s="8"/>
    </row>
    <row r="197" spans="1:22">
      <c r="A197" s="3">
        <v>43573</v>
      </c>
      <c r="B197" s="4" t="s">
        <v>37</v>
      </c>
      <c r="C197" s="4">
        <v>100</v>
      </c>
      <c r="D197" s="4"/>
      <c r="E197" s="4"/>
      <c r="F197" s="4">
        <v>103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7">
        <f t="shared" si="23"/>
        <v>8120</v>
      </c>
      <c r="V197" s="8"/>
    </row>
    <row r="198" spans="1:22">
      <c r="A198" s="3">
        <v>43573</v>
      </c>
      <c r="B198" s="4" t="s">
        <v>38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7">
        <f t="shared" si="23"/>
        <v>0</v>
      </c>
      <c r="V198" s="8"/>
    </row>
    <row r="199" spans="1:22">
      <c r="A199" s="3">
        <v>43573</v>
      </c>
      <c r="B199" s="4" t="s">
        <v>39</v>
      </c>
      <c r="C199" s="4"/>
      <c r="D199" s="4"/>
      <c r="E199" s="4"/>
      <c r="F199" s="4">
        <v>300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7">
        <f t="shared" si="23"/>
        <v>12000</v>
      </c>
      <c r="V199" s="8">
        <f>SUM(U195:U199)</f>
        <v>34440</v>
      </c>
    </row>
    <row r="200" spans="1:22">
      <c r="A200" s="78" t="s">
        <v>1</v>
      </c>
      <c r="B200" s="79"/>
      <c r="C200" s="6">
        <f t="shared" ref="C200:T200" si="29">SUM(C190:C199)</f>
        <v>983</v>
      </c>
      <c r="D200" s="6">
        <f t="shared" si="29"/>
        <v>340</v>
      </c>
      <c r="E200" s="6">
        <f t="shared" si="29"/>
        <v>0</v>
      </c>
      <c r="F200" s="6">
        <f t="shared" si="29"/>
        <v>403</v>
      </c>
      <c r="G200" s="6">
        <f t="shared" si="29"/>
        <v>0</v>
      </c>
      <c r="H200" s="6">
        <f t="shared" si="29"/>
        <v>0</v>
      </c>
      <c r="I200" s="6">
        <f t="shared" si="29"/>
        <v>340</v>
      </c>
      <c r="J200" s="6">
        <f t="shared" si="29"/>
        <v>0</v>
      </c>
      <c r="K200" s="6">
        <f t="shared" si="29"/>
        <v>0</v>
      </c>
      <c r="L200" s="6">
        <f t="shared" si="29"/>
        <v>0</v>
      </c>
      <c r="M200" s="6">
        <f t="shared" si="29"/>
        <v>529</v>
      </c>
      <c r="N200" s="6">
        <f t="shared" si="29"/>
        <v>0</v>
      </c>
      <c r="O200" s="6">
        <f t="shared" si="29"/>
        <v>0</v>
      </c>
      <c r="P200" s="6">
        <f t="shared" si="29"/>
        <v>0</v>
      </c>
      <c r="Q200" s="6">
        <f t="shared" si="29"/>
        <v>10</v>
      </c>
      <c r="R200" s="6">
        <f t="shared" si="29"/>
        <v>10</v>
      </c>
      <c r="S200" s="6">
        <f t="shared" si="29"/>
        <v>0</v>
      </c>
      <c r="T200" s="6">
        <f t="shared" si="29"/>
        <v>0</v>
      </c>
      <c r="U200" s="46">
        <f t="shared" si="23"/>
        <v>108310</v>
      </c>
      <c r="V200" s="8"/>
    </row>
    <row r="201" spans="1:22">
      <c r="A201" s="3">
        <v>43574</v>
      </c>
      <c r="B201" s="4" t="s">
        <v>22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7">
        <f t="shared" si="23"/>
        <v>0</v>
      </c>
      <c r="V201" s="8"/>
    </row>
    <row r="202" spans="1:22">
      <c r="A202" s="3">
        <v>43574</v>
      </c>
      <c r="B202" s="4" t="s">
        <v>24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7">
        <f t="shared" si="23"/>
        <v>0</v>
      </c>
      <c r="V202" s="8"/>
    </row>
    <row r="203" spans="1:22">
      <c r="A203" s="3">
        <v>43574</v>
      </c>
      <c r="B203" s="4" t="s">
        <v>32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7">
        <f t="shared" si="23"/>
        <v>0</v>
      </c>
      <c r="V203" s="8">
        <f>SUM(U201:U203)</f>
        <v>0</v>
      </c>
    </row>
    <row r="204" spans="1:22">
      <c r="A204" s="3">
        <v>43574</v>
      </c>
      <c r="B204" s="4" t="s">
        <v>33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7">
        <f t="shared" si="23"/>
        <v>0</v>
      </c>
      <c r="V204" s="8"/>
    </row>
    <row r="205" spans="1:22">
      <c r="A205" s="3">
        <v>43574</v>
      </c>
      <c r="B205" s="4" t="s">
        <v>34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7">
        <f t="shared" si="23"/>
        <v>0</v>
      </c>
      <c r="V205" s="8">
        <f>SUM(U204:U205)</f>
        <v>0</v>
      </c>
    </row>
    <row r="206" spans="1:22">
      <c r="A206" s="3">
        <v>43574</v>
      </c>
      <c r="B206" s="4" t="s">
        <v>35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7">
        <f t="shared" ref="U206:U269" si="30">(C206*40)+(D206*25)+(E206*20)+(F206*40)+(G206*50)+(H206*50)+(I206*25)+(J206*30)+(K206*40)+(L206*30)+(M206*30)+(N206*30)+(O206*30)+(P206*25+(Q206*1000)+(R206*1000)+(S206*950)+(T206*40))</f>
        <v>0</v>
      </c>
      <c r="V206" s="8"/>
    </row>
    <row r="207" spans="1:22">
      <c r="A207" s="3">
        <v>43574</v>
      </c>
      <c r="B207" s="4" t="s">
        <v>36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7">
        <f t="shared" si="30"/>
        <v>0</v>
      </c>
      <c r="V207" s="8"/>
    </row>
    <row r="208" spans="1:22">
      <c r="A208" s="3">
        <v>43574</v>
      </c>
      <c r="B208" s="4" t="s">
        <v>37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7">
        <f t="shared" si="30"/>
        <v>0</v>
      </c>
      <c r="V208" s="8"/>
    </row>
    <row r="209" spans="1:22">
      <c r="A209" s="3">
        <v>43574</v>
      </c>
      <c r="B209" s="4" t="s">
        <v>38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7">
        <f t="shared" si="30"/>
        <v>0</v>
      </c>
      <c r="V209" s="8"/>
    </row>
    <row r="210" spans="1:22">
      <c r="A210" s="3">
        <v>43574</v>
      </c>
      <c r="B210" s="4" t="s">
        <v>39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7">
        <f t="shared" si="30"/>
        <v>0</v>
      </c>
      <c r="V210" s="8">
        <f>SUM(U206:U210)</f>
        <v>0</v>
      </c>
    </row>
    <row r="211" spans="1:22">
      <c r="A211" s="78" t="s">
        <v>1</v>
      </c>
      <c r="B211" s="79"/>
      <c r="C211" s="6">
        <f t="shared" ref="C211:T211" si="31">SUM(C201:C210)</f>
        <v>0</v>
      </c>
      <c r="D211" s="6">
        <f t="shared" si="31"/>
        <v>0</v>
      </c>
      <c r="E211" s="6">
        <f t="shared" si="31"/>
        <v>0</v>
      </c>
      <c r="F211" s="6">
        <f t="shared" si="31"/>
        <v>0</v>
      </c>
      <c r="G211" s="6">
        <f t="shared" si="31"/>
        <v>0</v>
      </c>
      <c r="H211" s="6">
        <f t="shared" si="31"/>
        <v>0</v>
      </c>
      <c r="I211" s="6">
        <f t="shared" si="31"/>
        <v>0</v>
      </c>
      <c r="J211" s="6">
        <f t="shared" si="31"/>
        <v>0</v>
      </c>
      <c r="K211" s="6">
        <f t="shared" si="31"/>
        <v>0</v>
      </c>
      <c r="L211" s="6">
        <f t="shared" si="31"/>
        <v>0</v>
      </c>
      <c r="M211" s="6">
        <f t="shared" si="31"/>
        <v>0</v>
      </c>
      <c r="N211" s="6">
        <f t="shared" si="31"/>
        <v>0</v>
      </c>
      <c r="O211" s="6">
        <f t="shared" si="31"/>
        <v>0</v>
      </c>
      <c r="P211" s="6">
        <f t="shared" si="31"/>
        <v>0</v>
      </c>
      <c r="Q211" s="6">
        <f t="shared" si="31"/>
        <v>0</v>
      </c>
      <c r="R211" s="6">
        <f t="shared" si="31"/>
        <v>0</v>
      </c>
      <c r="S211" s="6">
        <f t="shared" si="31"/>
        <v>0</v>
      </c>
      <c r="T211" s="6">
        <f t="shared" si="31"/>
        <v>0</v>
      </c>
      <c r="U211" s="46">
        <f t="shared" si="30"/>
        <v>0</v>
      </c>
      <c r="V211" s="8"/>
    </row>
    <row r="212" spans="1:22">
      <c r="A212" s="3">
        <v>43575</v>
      </c>
      <c r="B212" s="4" t="s">
        <v>22</v>
      </c>
      <c r="C212" s="4"/>
      <c r="D212" s="4"/>
      <c r="E212" s="4"/>
      <c r="F212" s="4"/>
      <c r="G212" s="4"/>
      <c r="H212" s="4"/>
      <c r="I212" s="4">
        <v>6</v>
      </c>
      <c r="J212" s="4"/>
      <c r="K212" s="4">
        <v>250</v>
      </c>
      <c r="L212" s="4"/>
      <c r="M212" s="4"/>
      <c r="N212" s="4"/>
      <c r="O212" s="4"/>
      <c r="P212" s="4"/>
      <c r="Q212" s="4"/>
      <c r="R212" s="4"/>
      <c r="S212" s="4"/>
      <c r="T212" s="4"/>
      <c r="U212" s="7">
        <f t="shared" si="30"/>
        <v>10150</v>
      </c>
      <c r="V212" s="8"/>
    </row>
    <row r="213" spans="1:22">
      <c r="A213" s="3">
        <v>43575</v>
      </c>
      <c r="B213" s="4" t="s">
        <v>24</v>
      </c>
      <c r="C213" s="4"/>
      <c r="D213" s="4"/>
      <c r="E213" s="4"/>
      <c r="F213" s="4"/>
      <c r="G213" s="4"/>
      <c r="H213" s="4"/>
      <c r="I213" s="4">
        <v>354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7">
        <f t="shared" si="30"/>
        <v>8850</v>
      </c>
      <c r="V213" s="8"/>
    </row>
    <row r="214" spans="1:22">
      <c r="A214" s="3">
        <v>43575</v>
      </c>
      <c r="B214" s="4" t="s">
        <v>32</v>
      </c>
      <c r="C214" s="4"/>
      <c r="D214" s="4"/>
      <c r="E214" s="4"/>
      <c r="F214" s="4"/>
      <c r="G214" s="4"/>
      <c r="H214" s="4"/>
      <c r="I214" s="4">
        <v>15</v>
      </c>
      <c r="J214" s="4"/>
      <c r="K214" s="4">
        <v>200</v>
      </c>
      <c r="L214" s="4"/>
      <c r="M214" s="4"/>
      <c r="N214" s="4"/>
      <c r="O214" s="4"/>
      <c r="P214" s="4"/>
      <c r="Q214" s="4">
        <v>6</v>
      </c>
      <c r="R214" s="4"/>
      <c r="S214" s="4"/>
      <c r="T214" s="4"/>
      <c r="U214" s="7">
        <f t="shared" si="30"/>
        <v>14375</v>
      </c>
      <c r="V214" s="8">
        <f>SUM(U212:U214)</f>
        <v>33375</v>
      </c>
    </row>
    <row r="215" spans="1:22">
      <c r="A215" s="3">
        <v>43575</v>
      </c>
      <c r="B215" s="4" t="s">
        <v>33</v>
      </c>
      <c r="C215" s="4">
        <v>550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7">
        <f t="shared" si="30"/>
        <v>22000</v>
      </c>
      <c r="V215" s="8"/>
    </row>
    <row r="216" spans="1:22">
      <c r="A216" s="3">
        <v>43575</v>
      </c>
      <c r="B216" s="4" t="s">
        <v>34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>
        <v>5</v>
      </c>
      <c r="S216" s="4"/>
      <c r="T216" s="4"/>
      <c r="U216" s="7">
        <f t="shared" si="30"/>
        <v>5000</v>
      </c>
      <c r="V216" s="8">
        <f>SUM(U215:U216)</f>
        <v>27000</v>
      </c>
    </row>
    <row r="217" spans="1:22">
      <c r="A217" s="3">
        <v>43575</v>
      </c>
      <c r="B217" s="4" t="s">
        <v>35</v>
      </c>
      <c r="C217" s="4">
        <v>180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7">
        <f t="shared" si="30"/>
        <v>7200</v>
      </c>
      <c r="V217" s="8"/>
    </row>
    <row r="218" spans="1:22">
      <c r="A218" s="3">
        <v>43575</v>
      </c>
      <c r="B218" s="4" t="s">
        <v>36</v>
      </c>
      <c r="C218" s="4">
        <v>168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7">
        <f t="shared" si="30"/>
        <v>6720</v>
      </c>
      <c r="V218" s="8"/>
    </row>
    <row r="219" spans="1:22">
      <c r="A219" s="3">
        <v>43575</v>
      </c>
      <c r="B219" s="4" t="s">
        <v>37</v>
      </c>
      <c r="C219" s="4"/>
      <c r="D219" s="4"/>
      <c r="E219" s="4"/>
      <c r="F219" s="4">
        <v>150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7">
        <f t="shared" si="30"/>
        <v>6000</v>
      </c>
      <c r="V219" s="8"/>
    </row>
    <row r="220" spans="1:22">
      <c r="A220" s="3">
        <v>43575</v>
      </c>
      <c r="B220" s="4" t="s">
        <v>38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7">
        <f t="shared" si="30"/>
        <v>0</v>
      </c>
      <c r="V220" s="8"/>
    </row>
    <row r="221" spans="1:22">
      <c r="A221" s="3">
        <v>43575</v>
      </c>
      <c r="B221" s="4" t="s">
        <v>39</v>
      </c>
      <c r="C221" s="4"/>
      <c r="D221" s="4"/>
      <c r="E221" s="4"/>
      <c r="F221" s="4">
        <v>187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7">
        <f t="shared" si="30"/>
        <v>7480</v>
      </c>
      <c r="V221" s="8">
        <f>SUM(U217:U221)</f>
        <v>27400</v>
      </c>
    </row>
    <row r="222" spans="1:22">
      <c r="A222" s="78" t="s">
        <v>1</v>
      </c>
      <c r="B222" s="79"/>
      <c r="C222" s="6">
        <f t="shared" ref="C222:T222" si="32">SUM(C212:C221)</f>
        <v>898</v>
      </c>
      <c r="D222" s="6">
        <f t="shared" si="32"/>
        <v>0</v>
      </c>
      <c r="E222" s="6">
        <f t="shared" si="32"/>
        <v>0</v>
      </c>
      <c r="F222" s="6">
        <f t="shared" si="32"/>
        <v>337</v>
      </c>
      <c r="G222" s="6">
        <f t="shared" si="32"/>
        <v>0</v>
      </c>
      <c r="H222" s="6">
        <f t="shared" si="32"/>
        <v>0</v>
      </c>
      <c r="I222" s="6">
        <f t="shared" si="32"/>
        <v>375</v>
      </c>
      <c r="J222" s="6">
        <f t="shared" si="32"/>
        <v>0</v>
      </c>
      <c r="K222" s="6">
        <f t="shared" si="32"/>
        <v>450</v>
      </c>
      <c r="L222" s="6">
        <f t="shared" si="32"/>
        <v>0</v>
      </c>
      <c r="M222" s="6">
        <f t="shared" si="32"/>
        <v>0</v>
      </c>
      <c r="N222" s="6">
        <f t="shared" si="32"/>
        <v>0</v>
      </c>
      <c r="O222" s="6">
        <f t="shared" si="32"/>
        <v>0</v>
      </c>
      <c r="P222" s="6">
        <f t="shared" si="32"/>
        <v>0</v>
      </c>
      <c r="Q222" s="6">
        <f t="shared" si="32"/>
        <v>6</v>
      </c>
      <c r="R222" s="6">
        <f t="shared" si="32"/>
        <v>5</v>
      </c>
      <c r="S222" s="6">
        <f t="shared" si="32"/>
        <v>0</v>
      </c>
      <c r="T222" s="6">
        <f t="shared" si="32"/>
        <v>0</v>
      </c>
      <c r="U222" s="46">
        <f t="shared" si="30"/>
        <v>87775</v>
      </c>
      <c r="V222" s="8"/>
    </row>
    <row r="223" spans="1:22">
      <c r="A223" s="3">
        <v>43576</v>
      </c>
      <c r="B223" s="4" t="s">
        <v>22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7">
        <f t="shared" si="30"/>
        <v>0</v>
      </c>
      <c r="V223" s="8"/>
    </row>
    <row r="224" spans="1:22">
      <c r="A224" s="3">
        <v>43576</v>
      </c>
      <c r="B224" s="4" t="s">
        <v>24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7">
        <f t="shared" si="30"/>
        <v>0</v>
      </c>
      <c r="V224" s="8"/>
    </row>
    <row r="225" spans="1:23">
      <c r="A225" s="3">
        <v>43576</v>
      </c>
      <c r="B225" s="4" t="s">
        <v>32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7">
        <f t="shared" si="30"/>
        <v>0</v>
      </c>
      <c r="V225" s="8">
        <f>SUM(U223:U225)</f>
        <v>0</v>
      </c>
    </row>
    <row r="226" spans="1:23">
      <c r="A226" s="3">
        <v>43576</v>
      </c>
      <c r="B226" s="4" t="s">
        <v>33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7">
        <f t="shared" si="30"/>
        <v>0</v>
      </c>
      <c r="V226" s="8"/>
    </row>
    <row r="227" spans="1:23">
      <c r="A227" s="3">
        <v>43576</v>
      </c>
      <c r="B227" s="4" t="s">
        <v>34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7">
        <f t="shared" si="30"/>
        <v>0</v>
      </c>
      <c r="V227" s="8">
        <f>SUM(U226:U227)</f>
        <v>0</v>
      </c>
    </row>
    <row r="228" spans="1:23">
      <c r="A228" s="3">
        <v>43576</v>
      </c>
      <c r="B228" s="4" t="s">
        <v>35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7">
        <f t="shared" si="30"/>
        <v>0</v>
      </c>
      <c r="V228" s="8"/>
    </row>
    <row r="229" spans="1:23">
      <c r="A229" s="3">
        <v>43576</v>
      </c>
      <c r="B229" s="4" t="s">
        <v>36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7">
        <f t="shared" si="30"/>
        <v>0</v>
      </c>
      <c r="V229" s="8"/>
    </row>
    <row r="230" spans="1:23">
      <c r="A230" s="3">
        <v>43576</v>
      </c>
      <c r="B230" s="4" t="s">
        <v>37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7">
        <f t="shared" si="30"/>
        <v>0</v>
      </c>
      <c r="V230" s="8"/>
    </row>
    <row r="231" spans="1:23">
      <c r="A231" s="3">
        <v>43576</v>
      </c>
      <c r="B231" s="4" t="s">
        <v>38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7">
        <f t="shared" si="30"/>
        <v>0</v>
      </c>
      <c r="V231" s="8"/>
    </row>
    <row r="232" spans="1:23">
      <c r="A232" s="3">
        <v>43576</v>
      </c>
      <c r="B232" s="4" t="s">
        <v>39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7">
        <f t="shared" si="30"/>
        <v>0</v>
      </c>
      <c r="V232" s="8">
        <f>SUM(U228:U232)</f>
        <v>0</v>
      </c>
    </row>
    <row r="233" spans="1:23">
      <c r="A233" s="78" t="s">
        <v>1</v>
      </c>
      <c r="B233" s="79"/>
      <c r="C233" s="6">
        <f t="shared" ref="C233:T233" si="33">SUM(C223:C232)</f>
        <v>0</v>
      </c>
      <c r="D233" s="6">
        <f t="shared" si="33"/>
        <v>0</v>
      </c>
      <c r="E233" s="6">
        <f t="shared" si="33"/>
        <v>0</v>
      </c>
      <c r="F233" s="6">
        <f t="shared" si="33"/>
        <v>0</v>
      </c>
      <c r="G233" s="6">
        <f t="shared" si="33"/>
        <v>0</v>
      </c>
      <c r="H233" s="6">
        <f t="shared" si="33"/>
        <v>0</v>
      </c>
      <c r="I233" s="6">
        <f t="shared" si="33"/>
        <v>0</v>
      </c>
      <c r="J233" s="6">
        <f t="shared" si="33"/>
        <v>0</v>
      </c>
      <c r="K233" s="6">
        <f t="shared" si="33"/>
        <v>0</v>
      </c>
      <c r="L233" s="6">
        <f t="shared" si="33"/>
        <v>0</v>
      </c>
      <c r="M233" s="6">
        <f t="shared" si="33"/>
        <v>0</v>
      </c>
      <c r="N233" s="6">
        <f t="shared" si="33"/>
        <v>0</v>
      </c>
      <c r="O233" s="6">
        <f t="shared" si="33"/>
        <v>0</v>
      </c>
      <c r="P233" s="6">
        <f t="shared" si="33"/>
        <v>0</v>
      </c>
      <c r="Q233" s="6">
        <f t="shared" si="33"/>
        <v>0</v>
      </c>
      <c r="R233" s="6">
        <f t="shared" si="33"/>
        <v>0</v>
      </c>
      <c r="S233" s="6">
        <f t="shared" si="33"/>
        <v>0</v>
      </c>
      <c r="T233" s="6">
        <f t="shared" si="33"/>
        <v>0</v>
      </c>
      <c r="U233" s="46">
        <f t="shared" si="30"/>
        <v>0</v>
      </c>
      <c r="V233" s="8"/>
    </row>
    <row r="234" spans="1:23">
      <c r="A234" s="3">
        <v>43577</v>
      </c>
      <c r="B234" s="4" t="s">
        <v>22</v>
      </c>
      <c r="C234" s="4">
        <v>122</v>
      </c>
      <c r="D234" s="4"/>
      <c r="E234" s="4"/>
      <c r="F234" s="4"/>
      <c r="G234" s="4"/>
      <c r="H234" s="4"/>
      <c r="I234" s="4">
        <v>10</v>
      </c>
      <c r="J234" s="4"/>
      <c r="K234" s="4">
        <v>300</v>
      </c>
      <c r="L234" s="4"/>
      <c r="M234" s="4"/>
      <c r="N234" s="4"/>
      <c r="O234" s="4"/>
      <c r="P234" s="4"/>
      <c r="Q234" s="4"/>
      <c r="R234" s="4"/>
      <c r="S234" s="4"/>
      <c r="T234" s="4"/>
      <c r="U234" s="7">
        <f t="shared" si="30"/>
        <v>17130</v>
      </c>
      <c r="V234" s="8"/>
      <c r="W234" s="4"/>
    </row>
    <row r="235" spans="1:23">
      <c r="A235" s="3">
        <v>43577</v>
      </c>
      <c r="B235" s="4" t="s">
        <v>24</v>
      </c>
      <c r="C235" s="4"/>
      <c r="D235" s="4"/>
      <c r="E235" s="4"/>
      <c r="F235" s="4"/>
      <c r="G235" s="4"/>
      <c r="H235" s="4"/>
      <c r="I235" s="4">
        <v>320</v>
      </c>
      <c r="J235" s="4"/>
      <c r="K235" s="4"/>
      <c r="L235" s="4"/>
      <c r="M235" s="4"/>
      <c r="N235" s="4"/>
      <c r="O235" s="4"/>
      <c r="P235" s="4">
        <v>200</v>
      </c>
      <c r="Q235" s="4"/>
      <c r="R235" s="4"/>
      <c r="S235" s="4"/>
      <c r="T235" s="4"/>
      <c r="U235" s="7">
        <f t="shared" si="30"/>
        <v>13000</v>
      </c>
      <c r="V235" s="8"/>
      <c r="W235" s="4"/>
    </row>
    <row r="236" spans="1:23">
      <c r="A236" s="3">
        <v>43577</v>
      </c>
      <c r="B236" s="4" t="s">
        <v>32</v>
      </c>
      <c r="C236" s="4">
        <v>300</v>
      </c>
      <c r="D236" s="4"/>
      <c r="E236" s="4"/>
      <c r="F236" s="4"/>
      <c r="G236" s="4"/>
      <c r="H236" s="4"/>
      <c r="I236" s="4"/>
      <c r="J236" s="4"/>
      <c r="K236" s="4"/>
      <c r="L236" s="4">
        <v>135</v>
      </c>
      <c r="M236" s="4">
        <v>150</v>
      </c>
      <c r="N236" s="4"/>
      <c r="O236" s="4"/>
      <c r="P236" s="4"/>
      <c r="Q236" s="4">
        <v>7</v>
      </c>
      <c r="R236" s="4"/>
      <c r="S236" s="4"/>
      <c r="T236" s="4"/>
      <c r="U236" s="7">
        <f t="shared" si="30"/>
        <v>27550</v>
      </c>
      <c r="V236" s="8">
        <f>SUM(U234:U236)</f>
        <v>57680</v>
      </c>
      <c r="W236" s="4"/>
    </row>
    <row r="237" spans="1:23">
      <c r="A237" s="3">
        <v>43577</v>
      </c>
      <c r="B237" s="4" t="s">
        <v>33</v>
      </c>
      <c r="C237" s="4">
        <v>700</v>
      </c>
      <c r="D237" s="4"/>
      <c r="E237" s="4"/>
      <c r="F237" s="4">
        <v>200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7">
        <f t="shared" si="30"/>
        <v>36000</v>
      </c>
      <c r="V237" s="8"/>
      <c r="W237" s="4"/>
    </row>
    <row r="238" spans="1:23">
      <c r="A238" s="3">
        <v>43577</v>
      </c>
      <c r="B238" s="4" t="s">
        <v>34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>
        <v>12</v>
      </c>
      <c r="S238" s="4"/>
      <c r="T238" s="4"/>
      <c r="U238" s="7">
        <f t="shared" si="30"/>
        <v>12000</v>
      </c>
      <c r="V238" s="8">
        <f>SUM(U237:U238)</f>
        <v>48000</v>
      </c>
      <c r="W238" s="4"/>
    </row>
    <row r="239" spans="1:23">
      <c r="A239" s="3">
        <v>43577</v>
      </c>
      <c r="B239" s="4" t="s">
        <v>35</v>
      </c>
      <c r="C239" s="4">
        <v>350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7">
        <f t="shared" si="30"/>
        <v>14000</v>
      </c>
      <c r="V239" s="8"/>
      <c r="W239" s="4"/>
    </row>
    <row r="240" spans="1:23">
      <c r="A240" s="3">
        <v>43577</v>
      </c>
      <c r="B240" s="4" t="s">
        <v>36</v>
      </c>
      <c r="C240" s="4">
        <v>300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7">
        <f t="shared" si="30"/>
        <v>12000</v>
      </c>
      <c r="V240" s="8"/>
      <c r="W240" s="4"/>
    </row>
    <row r="241" spans="1:23">
      <c r="A241" s="3">
        <v>43577</v>
      </c>
      <c r="B241" s="4" t="s">
        <v>37</v>
      </c>
      <c r="C241" s="4">
        <v>350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7">
        <f t="shared" si="30"/>
        <v>14000</v>
      </c>
      <c r="V241" s="8"/>
      <c r="W241" s="4"/>
    </row>
    <row r="242" spans="1:23">
      <c r="A242" s="3">
        <v>43577</v>
      </c>
      <c r="B242" s="4" t="s">
        <v>38</v>
      </c>
      <c r="C242" s="4"/>
      <c r="D242" s="4"/>
      <c r="E242" s="4"/>
      <c r="F242" s="4">
        <v>228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7">
        <f t="shared" si="30"/>
        <v>9120</v>
      </c>
      <c r="V242" s="8"/>
      <c r="W242" s="4"/>
    </row>
    <row r="243" spans="1:23">
      <c r="A243" s="3">
        <v>43577</v>
      </c>
      <c r="B243" s="4" t="s">
        <v>39</v>
      </c>
      <c r="C243" s="4"/>
      <c r="D243" s="4"/>
      <c r="E243" s="4"/>
      <c r="F243" s="4">
        <v>480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7">
        <f t="shared" si="30"/>
        <v>19200</v>
      </c>
      <c r="V243" s="8">
        <f>SUM(U239:U243)</f>
        <v>68320</v>
      </c>
      <c r="W243" s="4"/>
    </row>
    <row r="244" spans="1:23">
      <c r="A244" s="78" t="s">
        <v>1</v>
      </c>
      <c r="B244" s="79"/>
      <c r="C244" s="6">
        <f t="shared" ref="C244:T244" si="34">SUM(C234:C243)</f>
        <v>2122</v>
      </c>
      <c r="D244" s="6">
        <f t="shared" si="34"/>
        <v>0</v>
      </c>
      <c r="E244" s="6">
        <f t="shared" si="34"/>
        <v>0</v>
      </c>
      <c r="F244" s="6">
        <f t="shared" si="34"/>
        <v>908</v>
      </c>
      <c r="G244" s="6">
        <f t="shared" si="34"/>
        <v>0</v>
      </c>
      <c r="H244" s="6">
        <f t="shared" si="34"/>
        <v>0</v>
      </c>
      <c r="I244" s="6">
        <f t="shared" si="34"/>
        <v>330</v>
      </c>
      <c r="J244" s="6">
        <f t="shared" si="34"/>
        <v>0</v>
      </c>
      <c r="K244" s="6">
        <f t="shared" si="34"/>
        <v>300</v>
      </c>
      <c r="L244" s="6">
        <f t="shared" si="34"/>
        <v>135</v>
      </c>
      <c r="M244" s="6">
        <f t="shared" si="34"/>
        <v>150</v>
      </c>
      <c r="N244" s="6">
        <f t="shared" si="34"/>
        <v>0</v>
      </c>
      <c r="O244" s="6">
        <f t="shared" si="34"/>
        <v>0</v>
      </c>
      <c r="P244" s="6">
        <f t="shared" si="34"/>
        <v>200</v>
      </c>
      <c r="Q244" s="6">
        <f t="shared" si="34"/>
        <v>7</v>
      </c>
      <c r="R244" s="6">
        <f t="shared" si="34"/>
        <v>12</v>
      </c>
      <c r="S244" s="6">
        <f t="shared" si="34"/>
        <v>0</v>
      </c>
      <c r="T244" s="6">
        <f t="shared" si="34"/>
        <v>0</v>
      </c>
      <c r="U244" s="46">
        <f t="shared" si="30"/>
        <v>174000</v>
      </c>
      <c r="V244" s="8"/>
    </row>
    <row r="245" spans="1:23">
      <c r="A245" s="3">
        <v>43578</v>
      </c>
      <c r="B245" s="4" t="s">
        <v>22</v>
      </c>
      <c r="C245" s="4"/>
      <c r="D245" s="4"/>
      <c r="E245" s="4"/>
      <c r="F245" s="4"/>
      <c r="G245" s="4"/>
      <c r="H245" s="4"/>
      <c r="I245" s="4">
        <v>5</v>
      </c>
      <c r="J245" s="4"/>
      <c r="K245" s="4">
        <v>340</v>
      </c>
      <c r="L245" s="4"/>
      <c r="M245" s="4"/>
      <c r="N245" s="4"/>
      <c r="O245" s="4"/>
      <c r="P245" s="4"/>
      <c r="Q245" s="4"/>
      <c r="R245" s="4"/>
      <c r="S245" s="4"/>
      <c r="T245" s="4"/>
      <c r="U245" s="7">
        <f t="shared" si="30"/>
        <v>13725</v>
      </c>
      <c r="V245" s="8"/>
      <c r="W245" s="4"/>
    </row>
    <row r="246" spans="1:23">
      <c r="A246" s="3">
        <v>43578</v>
      </c>
      <c r="B246" s="4" t="s">
        <v>24</v>
      </c>
      <c r="C246" s="4"/>
      <c r="D246" s="4"/>
      <c r="E246" s="4"/>
      <c r="F246" s="4"/>
      <c r="G246" s="4"/>
      <c r="H246" s="4"/>
      <c r="I246" s="4">
        <v>512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7">
        <f t="shared" si="30"/>
        <v>12800</v>
      </c>
      <c r="V246" s="8"/>
      <c r="W246" s="4"/>
    </row>
    <row r="247" spans="1:23">
      <c r="A247" s="3">
        <v>43578</v>
      </c>
      <c r="B247" s="4" t="s">
        <v>32</v>
      </c>
      <c r="C247" s="4">
        <v>350</v>
      </c>
      <c r="D247" s="4"/>
      <c r="E247" s="4"/>
      <c r="F247" s="4"/>
      <c r="G247" s="4"/>
      <c r="H247" s="4"/>
      <c r="I247" s="4">
        <v>8</v>
      </c>
      <c r="J247" s="4"/>
      <c r="K247" s="4"/>
      <c r="L247" s="4"/>
      <c r="M247" s="4"/>
      <c r="N247" s="4"/>
      <c r="O247" s="4"/>
      <c r="P247" s="4"/>
      <c r="Q247" s="4"/>
      <c r="R247" s="4">
        <v>6</v>
      </c>
      <c r="S247" s="4"/>
      <c r="T247" s="4"/>
      <c r="U247" s="7">
        <f t="shared" si="30"/>
        <v>20200</v>
      </c>
      <c r="V247" s="8">
        <f>SUM(U245:U247)</f>
        <v>46725</v>
      </c>
      <c r="W247" s="4"/>
    </row>
    <row r="248" spans="1:23">
      <c r="A248" s="3">
        <v>43578</v>
      </c>
      <c r="B248" s="4" t="s">
        <v>33</v>
      </c>
      <c r="C248" s="4">
        <v>634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7">
        <f t="shared" si="30"/>
        <v>25360</v>
      </c>
      <c r="V248" s="8"/>
      <c r="W248" s="4"/>
    </row>
    <row r="249" spans="1:23">
      <c r="A249" s="3">
        <v>43578</v>
      </c>
      <c r="B249" s="4" t="s">
        <v>34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>
        <v>10</v>
      </c>
      <c r="S249" s="4"/>
      <c r="T249" s="4"/>
      <c r="U249" s="7">
        <f t="shared" si="30"/>
        <v>10000</v>
      </c>
      <c r="V249" s="8">
        <f>SUM(U248:U249)</f>
        <v>35360</v>
      </c>
      <c r="W249" s="4"/>
    </row>
    <row r="250" spans="1:23">
      <c r="A250" s="3">
        <v>43578</v>
      </c>
      <c r="B250" s="4" t="s">
        <v>35</v>
      </c>
      <c r="C250" s="4">
        <v>242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7">
        <f t="shared" si="30"/>
        <v>9680</v>
      </c>
      <c r="V250" s="8"/>
      <c r="W250" s="4"/>
    </row>
    <row r="251" spans="1:23">
      <c r="A251" s="3">
        <v>43578</v>
      </c>
      <c r="B251" s="4" t="s">
        <v>36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>
        <v>32</v>
      </c>
      <c r="T251" s="4"/>
      <c r="U251" s="7">
        <f t="shared" si="30"/>
        <v>30400</v>
      </c>
      <c r="V251" s="8"/>
      <c r="W251" s="4"/>
    </row>
    <row r="252" spans="1:23">
      <c r="A252" s="3">
        <v>43578</v>
      </c>
      <c r="B252" s="4" t="s">
        <v>37</v>
      </c>
      <c r="C252" s="4">
        <v>300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7">
        <f t="shared" si="30"/>
        <v>12000</v>
      </c>
      <c r="V252" s="8"/>
      <c r="W252" s="4"/>
    </row>
    <row r="253" spans="1:23">
      <c r="A253" s="3">
        <v>43578</v>
      </c>
      <c r="B253" s="4" t="s">
        <v>38</v>
      </c>
      <c r="C253" s="4"/>
      <c r="D253" s="4"/>
      <c r="E253" s="4"/>
      <c r="F253" s="4">
        <v>450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7">
        <f t="shared" si="30"/>
        <v>18000</v>
      </c>
      <c r="V253" s="8"/>
      <c r="W253" s="4"/>
    </row>
    <row r="254" spans="1:23">
      <c r="A254" s="3">
        <v>43578</v>
      </c>
      <c r="B254" s="4" t="s">
        <v>39</v>
      </c>
      <c r="C254" s="4"/>
      <c r="D254" s="4"/>
      <c r="E254" s="4"/>
      <c r="F254" s="4">
        <v>430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7">
        <f t="shared" si="30"/>
        <v>17200</v>
      </c>
      <c r="V254" s="8">
        <f>SUM(U250:U254)</f>
        <v>87280</v>
      </c>
      <c r="W254" s="4"/>
    </row>
    <row r="255" spans="1:23">
      <c r="A255" s="78" t="s">
        <v>1</v>
      </c>
      <c r="B255" s="79"/>
      <c r="C255" s="6">
        <f t="shared" ref="C255:T255" si="35">SUM(C245:C254)</f>
        <v>1526</v>
      </c>
      <c r="D255" s="6">
        <f t="shared" si="35"/>
        <v>0</v>
      </c>
      <c r="E255" s="6">
        <f t="shared" si="35"/>
        <v>0</v>
      </c>
      <c r="F255" s="6">
        <f t="shared" si="35"/>
        <v>880</v>
      </c>
      <c r="G255" s="6">
        <f t="shared" si="35"/>
        <v>0</v>
      </c>
      <c r="H255" s="6">
        <f t="shared" si="35"/>
        <v>0</v>
      </c>
      <c r="I255" s="6">
        <f t="shared" si="35"/>
        <v>525</v>
      </c>
      <c r="J255" s="6">
        <f t="shared" si="35"/>
        <v>0</v>
      </c>
      <c r="K255" s="6">
        <f t="shared" si="35"/>
        <v>340</v>
      </c>
      <c r="L255" s="6">
        <f t="shared" si="35"/>
        <v>0</v>
      </c>
      <c r="M255" s="6">
        <f t="shared" si="35"/>
        <v>0</v>
      </c>
      <c r="N255" s="6">
        <f t="shared" si="35"/>
        <v>0</v>
      </c>
      <c r="O255" s="6">
        <f t="shared" si="35"/>
        <v>0</v>
      </c>
      <c r="P255" s="6">
        <f t="shared" si="35"/>
        <v>0</v>
      </c>
      <c r="Q255" s="6">
        <f t="shared" si="35"/>
        <v>0</v>
      </c>
      <c r="R255" s="6">
        <f t="shared" si="35"/>
        <v>16</v>
      </c>
      <c r="S255" s="6">
        <f t="shared" si="35"/>
        <v>32</v>
      </c>
      <c r="T255" s="6">
        <f t="shared" si="35"/>
        <v>0</v>
      </c>
      <c r="U255" s="46">
        <f t="shared" si="30"/>
        <v>169365</v>
      </c>
      <c r="V255" s="8"/>
    </row>
    <row r="256" spans="1:23">
      <c r="A256" s="3">
        <v>43579</v>
      </c>
      <c r="B256" s="4" t="s">
        <v>22</v>
      </c>
      <c r="C256" s="4"/>
      <c r="D256" s="4"/>
      <c r="E256" s="4"/>
      <c r="F256" s="4"/>
      <c r="G256" s="4"/>
      <c r="H256" s="4"/>
      <c r="I256" s="4">
        <v>7</v>
      </c>
      <c r="J256" s="4">
        <v>150</v>
      </c>
      <c r="K256" s="4">
        <v>75</v>
      </c>
      <c r="L256" s="4"/>
      <c r="M256" s="4">
        <v>160</v>
      </c>
      <c r="N256" s="4"/>
      <c r="O256" s="4"/>
      <c r="P256" s="4"/>
      <c r="Q256" s="4"/>
      <c r="R256" s="4"/>
      <c r="S256" s="4"/>
      <c r="T256" s="4"/>
      <c r="U256" s="7">
        <f t="shared" si="30"/>
        <v>12475</v>
      </c>
      <c r="V256" s="8"/>
      <c r="W256" s="4"/>
    </row>
    <row r="257" spans="1:23">
      <c r="A257" s="3">
        <v>43579</v>
      </c>
      <c r="B257" s="4" t="s">
        <v>24</v>
      </c>
      <c r="C257" s="4"/>
      <c r="D257" s="4"/>
      <c r="E257" s="4"/>
      <c r="F257" s="4"/>
      <c r="G257" s="4"/>
      <c r="H257" s="4"/>
      <c r="I257" s="4">
        <v>307</v>
      </c>
      <c r="J257" s="4"/>
      <c r="K257" s="4"/>
      <c r="L257" s="4"/>
      <c r="M257" s="4"/>
      <c r="N257" s="4"/>
      <c r="O257" s="4"/>
      <c r="P257" s="4">
        <v>200</v>
      </c>
      <c r="Q257" s="4"/>
      <c r="R257" s="4"/>
      <c r="S257" s="4"/>
      <c r="T257" s="4"/>
      <c r="U257" s="7">
        <f t="shared" si="30"/>
        <v>12675</v>
      </c>
      <c r="V257" s="8"/>
      <c r="W257" s="4"/>
    </row>
    <row r="258" spans="1:23">
      <c r="A258" s="3">
        <v>43579</v>
      </c>
      <c r="B258" s="4" t="s">
        <v>32</v>
      </c>
      <c r="C258" s="4">
        <v>68</v>
      </c>
      <c r="D258" s="4"/>
      <c r="E258" s="4"/>
      <c r="F258" s="4"/>
      <c r="G258" s="4"/>
      <c r="H258" s="4"/>
      <c r="I258" s="4">
        <v>11</v>
      </c>
      <c r="J258" s="4"/>
      <c r="K258" s="4">
        <v>75</v>
      </c>
      <c r="L258" s="4"/>
      <c r="M258" s="4">
        <v>450</v>
      </c>
      <c r="N258" s="4"/>
      <c r="O258" s="4"/>
      <c r="P258" s="4"/>
      <c r="Q258" s="4"/>
      <c r="R258" s="4"/>
      <c r="S258" s="4"/>
      <c r="T258" s="4"/>
      <c r="U258" s="7">
        <f t="shared" si="30"/>
        <v>19495</v>
      </c>
      <c r="V258" s="8">
        <f>SUM(U256:U258)</f>
        <v>44645</v>
      </c>
      <c r="W258" s="4"/>
    </row>
    <row r="259" spans="1:23">
      <c r="A259" s="3">
        <v>43579</v>
      </c>
      <c r="B259" s="4" t="s">
        <v>33</v>
      </c>
      <c r="C259" s="4">
        <v>536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7">
        <f t="shared" si="30"/>
        <v>21440</v>
      </c>
      <c r="V259" s="8"/>
      <c r="W259" s="4"/>
    </row>
    <row r="260" spans="1:23">
      <c r="A260" s="3">
        <v>43579</v>
      </c>
      <c r="B260" s="4" t="s">
        <v>34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>
        <v>10</v>
      </c>
      <c r="S260" s="4"/>
      <c r="T260" s="4"/>
      <c r="U260" s="7">
        <f t="shared" si="30"/>
        <v>10000</v>
      </c>
      <c r="V260" s="8">
        <f>SUM(U259:U260)</f>
        <v>31440</v>
      </c>
      <c r="W260" s="4"/>
    </row>
    <row r="261" spans="1:23">
      <c r="A261" s="3">
        <v>43579</v>
      </c>
      <c r="B261" s="4" t="s">
        <v>35</v>
      </c>
      <c r="C261" s="4"/>
      <c r="D261" s="4"/>
      <c r="E261" s="4"/>
      <c r="F261" s="4">
        <v>358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7">
        <f t="shared" si="30"/>
        <v>14320</v>
      </c>
      <c r="V261" s="8"/>
      <c r="W261" s="4"/>
    </row>
    <row r="262" spans="1:23">
      <c r="A262" s="3">
        <v>43579</v>
      </c>
      <c r="B262" s="4" t="s">
        <v>36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>
        <v>20</v>
      </c>
      <c r="T262" s="4"/>
      <c r="U262" s="7">
        <f t="shared" si="30"/>
        <v>19000</v>
      </c>
      <c r="V262" s="8"/>
      <c r="W262" s="4"/>
    </row>
    <row r="263" spans="1:23">
      <c r="A263" s="3">
        <v>43579</v>
      </c>
      <c r="B263" s="4" t="s">
        <v>37</v>
      </c>
      <c r="C263" s="4"/>
      <c r="D263" s="4"/>
      <c r="E263" s="4"/>
      <c r="F263" s="4">
        <v>325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7">
        <f t="shared" si="30"/>
        <v>13000</v>
      </c>
      <c r="V263" s="8"/>
      <c r="W263" s="4"/>
    </row>
    <row r="264" spans="1:23">
      <c r="A264" s="3">
        <v>43579</v>
      </c>
      <c r="B264" s="4" t="s">
        <v>38</v>
      </c>
      <c r="C264" s="4"/>
      <c r="D264" s="4"/>
      <c r="E264" s="4"/>
      <c r="F264" s="4">
        <v>250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7">
        <f t="shared" si="30"/>
        <v>10000</v>
      </c>
      <c r="V264" s="8"/>
      <c r="W264" s="4"/>
    </row>
    <row r="265" spans="1:23">
      <c r="A265" s="3">
        <v>43579</v>
      </c>
      <c r="B265" s="4" t="s">
        <v>39</v>
      </c>
      <c r="C265" s="4">
        <v>500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7">
        <f t="shared" si="30"/>
        <v>20000</v>
      </c>
      <c r="V265" s="8">
        <f>SUM(U261:U265)</f>
        <v>76320</v>
      </c>
      <c r="W265" s="4"/>
    </row>
    <row r="266" spans="1:23">
      <c r="A266" s="78" t="s">
        <v>1</v>
      </c>
      <c r="B266" s="79"/>
      <c r="C266" s="6">
        <f t="shared" ref="C266:T266" si="36">SUM(C256:C265)</f>
        <v>1104</v>
      </c>
      <c r="D266" s="6">
        <f t="shared" si="36"/>
        <v>0</v>
      </c>
      <c r="E266" s="6">
        <f t="shared" si="36"/>
        <v>0</v>
      </c>
      <c r="F266" s="6">
        <f t="shared" si="36"/>
        <v>933</v>
      </c>
      <c r="G266" s="6">
        <f t="shared" si="36"/>
        <v>0</v>
      </c>
      <c r="H266" s="6">
        <f t="shared" si="36"/>
        <v>0</v>
      </c>
      <c r="I266" s="6">
        <f t="shared" si="36"/>
        <v>325</v>
      </c>
      <c r="J266" s="6">
        <f t="shared" si="36"/>
        <v>150</v>
      </c>
      <c r="K266" s="6">
        <f t="shared" si="36"/>
        <v>150</v>
      </c>
      <c r="L266" s="6">
        <f t="shared" si="36"/>
        <v>0</v>
      </c>
      <c r="M266" s="6">
        <f t="shared" si="36"/>
        <v>610</v>
      </c>
      <c r="N266" s="6">
        <f t="shared" si="36"/>
        <v>0</v>
      </c>
      <c r="O266" s="6">
        <f t="shared" si="36"/>
        <v>0</v>
      </c>
      <c r="P266" s="6">
        <f t="shared" si="36"/>
        <v>200</v>
      </c>
      <c r="Q266" s="6">
        <f t="shared" si="36"/>
        <v>0</v>
      </c>
      <c r="R266" s="6">
        <f t="shared" si="36"/>
        <v>10</v>
      </c>
      <c r="S266" s="6">
        <f t="shared" si="36"/>
        <v>20</v>
      </c>
      <c r="T266" s="6">
        <f t="shared" si="36"/>
        <v>0</v>
      </c>
      <c r="U266" s="46">
        <f t="shared" si="30"/>
        <v>152405</v>
      </c>
      <c r="V266" s="8"/>
    </row>
    <row r="267" spans="1:23">
      <c r="A267" s="3">
        <v>43580</v>
      </c>
      <c r="B267" s="4" t="s">
        <v>22</v>
      </c>
      <c r="C267" s="4">
        <v>262</v>
      </c>
      <c r="D267" s="4"/>
      <c r="E267" s="4"/>
      <c r="F267" s="4"/>
      <c r="G267" s="4"/>
      <c r="H267" s="4"/>
      <c r="I267" s="4">
        <v>3</v>
      </c>
      <c r="J267" s="4"/>
      <c r="K267" s="4">
        <v>125</v>
      </c>
      <c r="L267" s="4"/>
      <c r="M267" s="4"/>
      <c r="N267" s="4"/>
      <c r="O267" s="4"/>
      <c r="P267" s="4"/>
      <c r="Q267" s="4"/>
      <c r="R267" s="4"/>
      <c r="S267" s="4"/>
      <c r="T267" s="4"/>
      <c r="U267" s="7">
        <f t="shared" si="30"/>
        <v>15555</v>
      </c>
      <c r="V267" s="8"/>
      <c r="W267" s="4"/>
    </row>
    <row r="268" spans="1:23">
      <c r="A268" s="3">
        <v>43580</v>
      </c>
      <c r="B268" s="4" t="s">
        <v>24</v>
      </c>
      <c r="C268" s="4"/>
      <c r="D268" s="4"/>
      <c r="E268" s="4"/>
      <c r="F268" s="4"/>
      <c r="G268" s="4"/>
      <c r="H268" s="4"/>
      <c r="I268" s="4">
        <v>555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7">
        <f t="shared" si="30"/>
        <v>13875</v>
      </c>
      <c r="V268" s="8"/>
      <c r="W268" s="4"/>
    </row>
    <row r="269" spans="1:23">
      <c r="A269" s="3">
        <v>43580</v>
      </c>
      <c r="B269" s="4" t="s">
        <v>32</v>
      </c>
      <c r="C269" s="4">
        <v>432</v>
      </c>
      <c r="D269" s="4"/>
      <c r="E269" s="4"/>
      <c r="F269" s="4"/>
      <c r="G269" s="4"/>
      <c r="H269" s="4"/>
      <c r="I269" s="4">
        <v>12</v>
      </c>
      <c r="J269" s="4"/>
      <c r="K269" s="4">
        <v>125</v>
      </c>
      <c r="L269" s="4"/>
      <c r="M269" s="4">
        <v>33</v>
      </c>
      <c r="N269" s="4"/>
      <c r="O269" s="4"/>
      <c r="P269" s="4"/>
      <c r="Q269" s="4"/>
      <c r="R269" s="4"/>
      <c r="S269" s="4"/>
      <c r="T269" s="4"/>
      <c r="U269" s="7">
        <f t="shared" si="30"/>
        <v>23570</v>
      </c>
      <c r="V269" s="8">
        <f>SUM(U267:U269)</f>
        <v>53000</v>
      </c>
      <c r="W269" s="4"/>
    </row>
    <row r="270" spans="1:23">
      <c r="A270" s="3">
        <v>43580</v>
      </c>
      <c r="B270" s="4" t="s">
        <v>33</v>
      </c>
      <c r="C270" s="4">
        <v>550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7">
        <f t="shared" ref="U270:U332" si="37">(C270*40)+(D270*25)+(E270*20)+(F270*40)+(G270*50)+(H270*50)+(I270*25)+(J270*30)+(K270*40)+(L270*30)+(M270*30)+(N270*30)+(O270*30)+(P270*25+(Q270*1000)+(R270*1000)+(S270*950)+(T270*40))</f>
        <v>22000</v>
      </c>
      <c r="V270" s="8"/>
      <c r="W270" s="4"/>
    </row>
    <row r="271" spans="1:23">
      <c r="A271" s="3">
        <v>43580</v>
      </c>
      <c r="B271" s="4" t="s">
        <v>34</v>
      </c>
      <c r="C271" s="4">
        <v>250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>
        <v>8</v>
      </c>
      <c r="S271" s="4"/>
      <c r="T271" s="4"/>
      <c r="U271" s="7">
        <f t="shared" si="37"/>
        <v>18000</v>
      </c>
      <c r="V271" s="8">
        <f>SUM(U270:U271)</f>
        <v>40000</v>
      </c>
      <c r="W271" s="4"/>
    </row>
    <row r="272" spans="1:23">
      <c r="A272" s="3">
        <v>43580</v>
      </c>
      <c r="B272" s="4" t="s">
        <v>35</v>
      </c>
      <c r="C272" s="4">
        <v>158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7">
        <f t="shared" si="37"/>
        <v>6320</v>
      </c>
      <c r="V272" s="8"/>
      <c r="W272" s="4"/>
    </row>
    <row r="273" spans="1:23">
      <c r="A273" s="3">
        <v>43580</v>
      </c>
      <c r="B273" s="4" t="s">
        <v>36</v>
      </c>
      <c r="C273" s="4">
        <v>250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7">
        <f t="shared" si="37"/>
        <v>10000</v>
      </c>
      <c r="V273" s="8"/>
      <c r="W273" s="4"/>
    </row>
    <row r="274" spans="1:23">
      <c r="A274" s="3">
        <v>43580</v>
      </c>
      <c r="B274" s="4" t="s">
        <v>37</v>
      </c>
      <c r="C274" s="4">
        <v>225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7">
        <f t="shared" si="37"/>
        <v>9000</v>
      </c>
      <c r="V274" s="8"/>
      <c r="W274" s="4"/>
    </row>
    <row r="275" spans="1:23">
      <c r="A275" s="3">
        <v>43580</v>
      </c>
      <c r="B275" s="4" t="s">
        <v>38</v>
      </c>
      <c r="C275" s="4">
        <v>100</v>
      </c>
      <c r="D275" s="4"/>
      <c r="E275" s="4"/>
      <c r="F275" s="4">
        <v>138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7">
        <f t="shared" si="37"/>
        <v>9520</v>
      </c>
      <c r="V275" s="8"/>
      <c r="W275" s="4"/>
    </row>
    <row r="276" spans="1:23">
      <c r="A276" s="3">
        <v>43580</v>
      </c>
      <c r="B276" s="4" t="s">
        <v>39</v>
      </c>
      <c r="C276" s="4"/>
      <c r="D276" s="4"/>
      <c r="E276" s="4"/>
      <c r="F276" s="4">
        <v>360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7">
        <f t="shared" si="37"/>
        <v>14400</v>
      </c>
      <c r="V276" s="8">
        <f>SUM(U272:U276)</f>
        <v>49240</v>
      </c>
      <c r="W276" s="4"/>
    </row>
    <row r="277" spans="1:23">
      <c r="A277" s="78" t="s">
        <v>1</v>
      </c>
      <c r="B277" s="79"/>
      <c r="C277" s="6">
        <f>SUM(C267:C276)</f>
        <v>2227</v>
      </c>
      <c r="D277" s="6">
        <f t="shared" ref="D277:T277" si="38">SUM(D267:D276)</f>
        <v>0</v>
      </c>
      <c r="E277" s="6">
        <f t="shared" si="38"/>
        <v>0</v>
      </c>
      <c r="F277" s="6">
        <f t="shared" si="38"/>
        <v>498</v>
      </c>
      <c r="G277" s="6">
        <f t="shared" si="38"/>
        <v>0</v>
      </c>
      <c r="H277" s="6">
        <f t="shared" si="38"/>
        <v>0</v>
      </c>
      <c r="I277" s="6">
        <f t="shared" si="38"/>
        <v>570</v>
      </c>
      <c r="J277" s="6">
        <f t="shared" si="38"/>
        <v>0</v>
      </c>
      <c r="K277" s="6">
        <f t="shared" si="38"/>
        <v>250</v>
      </c>
      <c r="L277" s="6">
        <f t="shared" si="38"/>
        <v>0</v>
      </c>
      <c r="M277" s="6">
        <f t="shared" si="38"/>
        <v>33</v>
      </c>
      <c r="N277" s="6">
        <f t="shared" si="38"/>
        <v>0</v>
      </c>
      <c r="O277" s="6">
        <f t="shared" si="38"/>
        <v>0</v>
      </c>
      <c r="P277" s="6">
        <f t="shared" si="38"/>
        <v>0</v>
      </c>
      <c r="Q277" s="6">
        <f t="shared" si="38"/>
        <v>0</v>
      </c>
      <c r="R277" s="6">
        <f t="shared" si="38"/>
        <v>8</v>
      </c>
      <c r="S277" s="6">
        <f t="shared" si="38"/>
        <v>0</v>
      </c>
      <c r="T277" s="6">
        <f t="shared" si="38"/>
        <v>0</v>
      </c>
      <c r="U277" s="46">
        <f t="shared" si="37"/>
        <v>142240</v>
      </c>
      <c r="V277" s="8"/>
    </row>
    <row r="278" spans="1:23">
      <c r="A278" s="3">
        <v>43581</v>
      </c>
      <c r="B278" s="4" t="s">
        <v>22</v>
      </c>
      <c r="C278" s="4">
        <v>83</v>
      </c>
      <c r="D278" s="4"/>
      <c r="E278" s="4"/>
      <c r="F278" s="4"/>
      <c r="G278" s="4"/>
      <c r="H278" s="4"/>
      <c r="I278" s="4">
        <v>4</v>
      </c>
      <c r="J278" s="4">
        <v>150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7">
        <f t="shared" si="37"/>
        <v>7920</v>
      </c>
      <c r="V278" s="8"/>
      <c r="W278" s="4"/>
    </row>
    <row r="279" spans="1:23">
      <c r="A279" s="3">
        <v>43581</v>
      </c>
      <c r="B279" s="4" t="s">
        <v>24</v>
      </c>
      <c r="C279" s="4"/>
      <c r="D279" s="4"/>
      <c r="E279" s="4"/>
      <c r="F279" s="4"/>
      <c r="G279" s="4"/>
      <c r="H279" s="4"/>
      <c r="I279" s="4">
        <v>422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7">
        <f t="shared" si="37"/>
        <v>10550</v>
      </c>
      <c r="V279" s="8"/>
      <c r="W279" s="4"/>
    </row>
    <row r="280" spans="1:23">
      <c r="A280" s="3">
        <v>43581</v>
      </c>
      <c r="B280" s="4" t="s">
        <v>32</v>
      </c>
      <c r="C280" s="4">
        <v>140</v>
      </c>
      <c r="D280" s="4"/>
      <c r="E280" s="4"/>
      <c r="F280" s="4"/>
      <c r="G280" s="4"/>
      <c r="H280" s="4"/>
      <c r="I280" s="4">
        <v>16</v>
      </c>
      <c r="J280" s="4">
        <v>466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7">
        <f t="shared" si="37"/>
        <v>19980</v>
      </c>
      <c r="V280" s="8">
        <f>SUM(U278:U280)</f>
        <v>38450</v>
      </c>
      <c r="W280" s="4"/>
    </row>
    <row r="281" spans="1:23">
      <c r="A281" s="3">
        <v>43581</v>
      </c>
      <c r="B281" s="4" t="s">
        <v>33</v>
      </c>
      <c r="C281" s="4">
        <v>719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7">
        <f t="shared" si="37"/>
        <v>28760</v>
      </c>
      <c r="V281" s="8"/>
      <c r="W281" s="4"/>
    </row>
    <row r="282" spans="1:23">
      <c r="A282" s="3">
        <v>43581</v>
      </c>
      <c r="B282" s="4" t="s">
        <v>34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>
        <v>8</v>
      </c>
      <c r="S282" s="4"/>
      <c r="T282" s="4"/>
      <c r="U282" s="7">
        <f t="shared" si="37"/>
        <v>8000</v>
      </c>
      <c r="V282" s="8">
        <f>SUM(U281:U282)</f>
        <v>36760</v>
      </c>
      <c r="W282" s="4"/>
    </row>
    <row r="283" spans="1:23">
      <c r="A283" s="3">
        <v>43581</v>
      </c>
      <c r="B283" s="4" t="s">
        <v>35</v>
      </c>
      <c r="C283" s="4">
        <v>200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7">
        <f t="shared" si="37"/>
        <v>8000</v>
      </c>
      <c r="V283" s="8"/>
      <c r="W283" s="4"/>
    </row>
    <row r="284" spans="1:23">
      <c r="A284" s="3">
        <v>43581</v>
      </c>
      <c r="B284" s="4" t="s">
        <v>36</v>
      </c>
      <c r="C284" s="4">
        <v>180</v>
      </c>
      <c r="D284" s="4"/>
      <c r="E284" s="4"/>
      <c r="F284" s="4"/>
      <c r="G284" s="4">
        <v>40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7">
        <f t="shared" si="37"/>
        <v>9200</v>
      </c>
      <c r="V284" s="8"/>
      <c r="W284" s="4"/>
    </row>
    <row r="285" spans="1:23">
      <c r="A285" s="3">
        <v>43581</v>
      </c>
      <c r="B285" s="4" t="s">
        <v>37</v>
      </c>
      <c r="C285" s="4">
        <v>200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7">
        <f t="shared" si="37"/>
        <v>8000</v>
      </c>
      <c r="V285" s="8"/>
      <c r="W285" s="4"/>
    </row>
    <row r="286" spans="1:23">
      <c r="A286" s="3">
        <v>43581</v>
      </c>
      <c r="B286" s="4" t="s">
        <v>38</v>
      </c>
      <c r="C286" s="4">
        <v>120</v>
      </c>
      <c r="D286" s="4"/>
      <c r="E286" s="4"/>
      <c r="F286" s="4"/>
      <c r="G286" s="4">
        <v>40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7">
        <f t="shared" si="37"/>
        <v>6800</v>
      </c>
      <c r="V286" s="8"/>
      <c r="W286" s="4"/>
    </row>
    <row r="287" spans="1:23">
      <c r="A287" s="3">
        <v>43581</v>
      </c>
      <c r="B287" s="4" t="s">
        <v>39</v>
      </c>
      <c r="C287" s="4"/>
      <c r="D287" s="4"/>
      <c r="E287" s="4"/>
      <c r="F287" s="4">
        <v>300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7">
        <f t="shared" si="37"/>
        <v>12000</v>
      </c>
      <c r="V287" s="8">
        <f>SUM(U283:U287)</f>
        <v>44000</v>
      </c>
      <c r="W287" s="4"/>
    </row>
    <row r="288" spans="1:23">
      <c r="A288" s="78" t="s">
        <v>1</v>
      </c>
      <c r="B288" s="79"/>
      <c r="C288" s="6">
        <f t="shared" ref="C288:T288" si="39">SUM(C278:C287)</f>
        <v>1642</v>
      </c>
      <c r="D288" s="6">
        <f t="shared" si="39"/>
        <v>0</v>
      </c>
      <c r="E288" s="6">
        <f t="shared" si="39"/>
        <v>0</v>
      </c>
      <c r="F288" s="6">
        <f t="shared" si="39"/>
        <v>300</v>
      </c>
      <c r="G288" s="6">
        <f t="shared" si="39"/>
        <v>80</v>
      </c>
      <c r="H288" s="6">
        <f t="shared" si="39"/>
        <v>0</v>
      </c>
      <c r="I288" s="6">
        <f t="shared" si="39"/>
        <v>442</v>
      </c>
      <c r="J288" s="6">
        <f t="shared" si="39"/>
        <v>616</v>
      </c>
      <c r="K288" s="6">
        <f t="shared" si="39"/>
        <v>0</v>
      </c>
      <c r="L288" s="6">
        <f t="shared" si="39"/>
        <v>0</v>
      </c>
      <c r="M288" s="6">
        <f t="shared" si="39"/>
        <v>0</v>
      </c>
      <c r="N288" s="6">
        <f t="shared" si="39"/>
        <v>0</v>
      </c>
      <c r="O288" s="6">
        <f t="shared" si="39"/>
        <v>0</v>
      </c>
      <c r="P288" s="6">
        <f t="shared" si="39"/>
        <v>0</v>
      </c>
      <c r="Q288" s="6">
        <f t="shared" si="39"/>
        <v>0</v>
      </c>
      <c r="R288" s="6">
        <f t="shared" si="39"/>
        <v>8</v>
      </c>
      <c r="S288" s="6">
        <f t="shared" si="39"/>
        <v>0</v>
      </c>
      <c r="T288" s="6">
        <f t="shared" si="39"/>
        <v>0</v>
      </c>
      <c r="U288" s="46">
        <f t="shared" si="37"/>
        <v>119210</v>
      </c>
      <c r="V288" s="8"/>
    </row>
    <row r="289" spans="1:23">
      <c r="A289" s="3">
        <v>43582</v>
      </c>
      <c r="B289" s="4" t="s">
        <v>22</v>
      </c>
      <c r="C289" s="4">
        <v>71</v>
      </c>
      <c r="D289" s="4"/>
      <c r="E289" s="4"/>
      <c r="F289" s="4"/>
      <c r="G289" s="4"/>
      <c r="H289" s="4"/>
      <c r="I289" s="4">
        <v>3</v>
      </c>
      <c r="J289" s="4"/>
      <c r="K289" s="4">
        <v>100</v>
      </c>
      <c r="L289" s="4"/>
      <c r="M289" s="4"/>
      <c r="N289" s="4"/>
      <c r="O289" s="4"/>
      <c r="P289" s="4"/>
      <c r="Q289" s="4"/>
      <c r="R289" s="4"/>
      <c r="S289" s="4"/>
      <c r="T289" s="4"/>
      <c r="U289" s="7">
        <f t="shared" si="37"/>
        <v>6915</v>
      </c>
      <c r="V289" s="8"/>
      <c r="W289" s="4"/>
    </row>
    <row r="290" spans="1:23">
      <c r="A290" s="3">
        <v>43582</v>
      </c>
      <c r="B290" s="4" t="s">
        <v>24</v>
      </c>
      <c r="C290" s="4"/>
      <c r="D290" s="4"/>
      <c r="E290" s="4"/>
      <c r="F290" s="4"/>
      <c r="G290" s="4"/>
      <c r="H290" s="4"/>
      <c r="I290" s="4">
        <v>5</v>
      </c>
      <c r="J290" s="4"/>
      <c r="K290" s="4"/>
      <c r="L290" s="4"/>
      <c r="M290" s="4"/>
      <c r="N290" s="4"/>
      <c r="O290" s="4"/>
      <c r="P290" s="4">
        <v>293</v>
      </c>
      <c r="Q290" s="4"/>
      <c r="R290" s="4"/>
      <c r="S290" s="4"/>
      <c r="T290" s="4"/>
      <c r="U290" s="7">
        <f t="shared" si="37"/>
        <v>7450</v>
      </c>
      <c r="V290" s="8"/>
      <c r="W290" s="4"/>
    </row>
    <row r="291" spans="1:23">
      <c r="A291" s="3">
        <v>43582</v>
      </c>
      <c r="B291" s="4" t="s">
        <v>32</v>
      </c>
      <c r="C291" s="4">
        <v>166</v>
      </c>
      <c r="D291" s="4"/>
      <c r="E291" s="4"/>
      <c r="F291" s="4"/>
      <c r="G291" s="4"/>
      <c r="H291" s="4"/>
      <c r="I291" s="4">
        <v>12</v>
      </c>
      <c r="J291" s="4"/>
      <c r="K291" s="4"/>
      <c r="L291" s="4"/>
      <c r="M291" s="4"/>
      <c r="N291" s="4"/>
      <c r="O291" s="4"/>
      <c r="P291" s="4"/>
      <c r="Q291" s="4">
        <v>6</v>
      </c>
      <c r="R291" s="4"/>
      <c r="S291" s="4"/>
      <c r="T291" s="4"/>
      <c r="U291" s="7">
        <f t="shared" si="37"/>
        <v>12940</v>
      </c>
      <c r="V291" s="8">
        <f>SUM(U289:U291)</f>
        <v>27305</v>
      </c>
      <c r="W291" s="4"/>
    </row>
    <row r="292" spans="1:23">
      <c r="A292" s="3">
        <v>43582</v>
      </c>
      <c r="B292" s="4" t="s">
        <v>33</v>
      </c>
      <c r="C292" s="4">
        <v>500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7">
        <f t="shared" si="37"/>
        <v>20000</v>
      </c>
      <c r="V292" s="8"/>
      <c r="W292" s="4"/>
    </row>
    <row r="293" spans="1:23">
      <c r="A293" s="3">
        <v>43582</v>
      </c>
      <c r="B293" s="4" t="s">
        <v>34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>
        <v>10</v>
      </c>
      <c r="S293" s="4"/>
      <c r="T293" s="4"/>
      <c r="U293" s="7">
        <f t="shared" si="37"/>
        <v>10000</v>
      </c>
      <c r="V293" s="8">
        <f>SUM(U292:U293)</f>
        <v>30000</v>
      </c>
      <c r="W293" s="4"/>
    </row>
    <row r="294" spans="1:23">
      <c r="A294" s="3">
        <v>43582</v>
      </c>
      <c r="B294" s="4" t="s">
        <v>35</v>
      </c>
      <c r="C294" s="4">
        <v>120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7">
        <f t="shared" si="37"/>
        <v>4800</v>
      </c>
      <c r="V294" s="8"/>
      <c r="W294" s="4"/>
    </row>
    <row r="295" spans="1:23">
      <c r="A295" s="3">
        <v>43582</v>
      </c>
      <c r="B295" s="4" t="s">
        <v>36</v>
      </c>
      <c r="C295" s="4">
        <v>180</v>
      </c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7">
        <f t="shared" si="37"/>
        <v>7200</v>
      </c>
      <c r="V295" s="8"/>
      <c r="W295" s="4"/>
    </row>
    <row r="296" spans="1:23">
      <c r="A296" s="3">
        <v>43582</v>
      </c>
      <c r="B296" s="4" t="s">
        <v>37</v>
      </c>
      <c r="C296" s="4">
        <v>200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7">
        <f t="shared" si="37"/>
        <v>8000</v>
      </c>
      <c r="V296" s="8"/>
      <c r="W296" s="4"/>
    </row>
    <row r="297" spans="1:23">
      <c r="A297" s="3">
        <v>43582</v>
      </c>
      <c r="B297" s="4" t="s">
        <v>38</v>
      </c>
      <c r="C297" s="4">
        <v>146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7">
        <f t="shared" si="37"/>
        <v>5840</v>
      </c>
      <c r="V297" s="8"/>
      <c r="W297" s="4"/>
    </row>
    <row r="298" spans="1:23">
      <c r="A298" s="3">
        <v>43582</v>
      </c>
      <c r="B298" s="4" t="s">
        <v>39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7">
        <f t="shared" si="37"/>
        <v>0</v>
      </c>
      <c r="V298" s="8">
        <f>SUM(U294:U298)</f>
        <v>25840</v>
      </c>
      <c r="W298" s="4"/>
    </row>
    <row r="299" spans="1:23">
      <c r="A299" s="78" t="s">
        <v>1</v>
      </c>
      <c r="B299" s="79"/>
      <c r="C299" s="6">
        <f t="shared" ref="C299:T299" si="40">SUM(C289:C298)</f>
        <v>1383</v>
      </c>
      <c r="D299" s="6">
        <f t="shared" si="40"/>
        <v>0</v>
      </c>
      <c r="E299" s="6">
        <f t="shared" si="40"/>
        <v>0</v>
      </c>
      <c r="F299" s="6">
        <f t="shared" si="40"/>
        <v>0</v>
      </c>
      <c r="G299" s="6">
        <f t="shared" si="40"/>
        <v>0</v>
      </c>
      <c r="H299" s="6">
        <f t="shared" si="40"/>
        <v>0</v>
      </c>
      <c r="I299" s="6">
        <f t="shared" si="40"/>
        <v>20</v>
      </c>
      <c r="J299" s="6">
        <f t="shared" si="40"/>
        <v>0</v>
      </c>
      <c r="K299" s="6">
        <f t="shared" si="40"/>
        <v>100</v>
      </c>
      <c r="L299" s="6">
        <f t="shared" si="40"/>
        <v>0</v>
      </c>
      <c r="M299" s="6">
        <f t="shared" si="40"/>
        <v>0</v>
      </c>
      <c r="N299" s="6">
        <f t="shared" si="40"/>
        <v>0</v>
      </c>
      <c r="O299" s="6">
        <f t="shared" si="40"/>
        <v>0</v>
      </c>
      <c r="P299" s="6">
        <f t="shared" si="40"/>
        <v>293</v>
      </c>
      <c r="Q299" s="6">
        <f t="shared" si="40"/>
        <v>6</v>
      </c>
      <c r="R299" s="6">
        <f t="shared" si="40"/>
        <v>10</v>
      </c>
      <c r="S299" s="6">
        <f t="shared" si="40"/>
        <v>0</v>
      </c>
      <c r="T299" s="6">
        <f t="shared" si="40"/>
        <v>0</v>
      </c>
      <c r="U299" s="46">
        <f t="shared" si="37"/>
        <v>83145</v>
      </c>
      <c r="V299" s="8"/>
    </row>
    <row r="300" spans="1:23">
      <c r="A300" s="3">
        <v>43583</v>
      </c>
      <c r="B300" s="4" t="s">
        <v>22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7">
        <f t="shared" si="37"/>
        <v>0</v>
      </c>
      <c r="V300" s="8"/>
      <c r="W300" s="4"/>
    </row>
    <row r="301" spans="1:23">
      <c r="A301" s="3">
        <v>43583</v>
      </c>
      <c r="B301" s="4" t="s">
        <v>24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7">
        <f t="shared" si="37"/>
        <v>0</v>
      </c>
      <c r="V301" s="8"/>
      <c r="W301" s="4"/>
    </row>
    <row r="302" spans="1:23">
      <c r="A302" s="3">
        <v>43583</v>
      </c>
      <c r="B302" s="4" t="s">
        <v>32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7">
        <f t="shared" si="37"/>
        <v>0</v>
      </c>
      <c r="V302" s="8">
        <f>SUM(U300:U302)</f>
        <v>0</v>
      </c>
      <c r="W302" s="4"/>
    </row>
    <row r="303" spans="1:23">
      <c r="A303" s="3">
        <v>43583</v>
      </c>
      <c r="B303" s="4" t="s">
        <v>33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7">
        <f t="shared" si="37"/>
        <v>0</v>
      </c>
      <c r="V303" s="8"/>
      <c r="W303" s="4"/>
    </row>
    <row r="304" spans="1:23">
      <c r="A304" s="3">
        <v>43583</v>
      </c>
      <c r="B304" s="4" t="s">
        <v>34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7">
        <f t="shared" si="37"/>
        <v>0</v>
      </c>
      <c r="V304" s="8">
        <f>SUM(U303:U304)</f>
        <v>0</v>
      </c>
      <c r="W304" s="4"/>
    </row>
    <row r="305" spans="1:23">
      <c r="A305" s="3">
        <v>43583</v>
      </c>
      <c r="B305" s="4" t="s">
        <v>35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7">
        <f t="shared" si="37"/>
        <v>0</v>
      </c>
      <c r="V305" s="8"/>
      <c r="W305" s="4"/>
    </row>
    <row r="306" spans="1:23">
      <c r="A306" s="3">
        <v>43583</v>
      </c>
      <c r="B306" s="4" t="s">
        <v>36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7">
        <f t="shared" si="37"/>
        <v>0</v>
      </c>
      <c r="V306" s="8"/>
      <c r="W306" s="4"/>
    </row>
    <row r="307" spans="1:23">
      <c r="A307" s="3">
        <v>43583</v>
      </c>
      <c r="B307" s="4" t="s">
        <v>37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7">
        <f t="shared" si="37"/>
        <v>0</v>
      </c>
      <c r="V307" s="8"/>
      <c r="W307" s="4"/>
    </row>
    <row r="308" spans="1:23">
      <c r="A308" s="3">
        <v>43583</v>
      </c>
      <c r="B308" s="4" t="s">
        <v>38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7">
        <f t="shared" si="37"/>
        <v>0</v>
      </c>
      <c r="V308" s="8"/>
      <c r="W308" s="4"/>
    </row>
    <row r="309" spans="1:23">
      <c r="A309" s="3">
        <v>43583</v>
      </c>
      <c r="B309" s="4" t="s">
        <v>39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7">
        <f t="shared" si="37"/>
        <v>0</v>
      </c>
      <c r="V309" s="8">
        <f>SUM(U305:U309)</f>
        <v>0</v>
      </c>
      <c r="W309" s="4"/>
    </row>
    <row r="310" spans="1:23">
      <c r="A310" s="78" t="s">
        <v>1</v>
      </c>
      <c r="B310" s="79"/>
      <c r="C310" s="6">
        <f t="shared" ref="C310:T310" si="41">SUM(C300:C309)</f>
        <v>0</v>
      </c>
      <c r="D310" s="6">
        <f t="shared" si="41"/>
        <v>0</v>
      </c>
      <c r="E310" s="6">
        <f t="shared" si="41"/>
        <v>0</v>
      </c>
      <c r="F310" s="6">
        <f t="shared" si="41"/>
        <v>0</v>
      </c>
      <c r="G310" s="6">
        <f t="shared" si="41"/>
        <v>0</v>
      </c>
      <c r="H310" s="6">
        <f t="shared" si="41"/>
        <v>0</v>
      </c>
      <c r="I310" s="6">
        <f t="shared" si="41"/>
        <v>0</v>
      </c>
      <c r="J310" s="6">
        <f t="shared" si="41"/>
        <v>0</v>
      </c>
      <c r="K310" s="6">
        <f t="shared" si="41"/>
        <v>0</v>
      </c>
      <c r="L310" s="6">
        <f t="shared" si="41"/>
        <v>0</v>
      </c>
      <c r="M310" s="6">
        <f t="shared" si="41"/>
        <v>0</v>
      </c>
      <c r="N310" s="6">
        <f t="shared" si="41"/>
        <v>0</v>
      </c>
      <c r="O310" s="6">
        <f t="shared" si="41"/>
        <v>0</v>
      </c>
      <c r="P310" s="6">
        <f t="shared" si="41"/>
        <v>0</v>
      </c>
      <c r="Q310" s="6">
        <f t="shared" si="41"/>
        <v>0</v>
      </c>
      <c r="R310" s="6">
        <f t="shared" si="41"/>
        <v>0</v>
      </c>
      <c r="S310" s="6">
        <f t="shared" si="41"/>
        <v>0</v>
      </c>
      <c r="T310" s="6">
        <f t="shared" si="41"/>
        <v>0</v>
      </c>
      <c r="U310" s="46">
        <f t="shared" si="37"/>
        <v>0</v>
      </c>
      <c r="V310" s="8"/>
    </row>
    <row r="311" spans="1:23">
      <c r="A311" s="3">
        <v>43584</v>
      </c>
      <c r="B311" s="4" t="s">
        <v>22</v>
      </c>
      <c r="C311" s="4"/>
      <c r="D311" s="4"/>
      <c r="E311" s="4"/>
      <c r="F311" s="4"/>
      <c r="G311" s="4"/>
      <c r="H311" s="4"/>
      <c r="I311" s="4">
        <v>5</v>
      </c>
      <c r="J311" s="4"/>
      <c r="K311" s="4">
        <v>100</v>
      </c>
      <c r="L311" s="4"/>
      <c r="M311" s="4">
        <v>250</v>
      </c>
      <c r="N311" s="4">
        <v>119</v>
      </c>
      <c r="O311" s="4"/>
      <c r="P311" s="4"/>
      <c r="Q311" s="4"/>
      <c r="R311" s="4"/>
      <c r="S311" s="4"/>
      <c r="T311" s="4"/>
      <c r="U311" s="7">
        <f t="shared" si="37"/>
        <v>15195</v>
      </c>
      <c r="V311" s="8"/>
      <c r="W311" s="4"/>
    </row>
    <row r="312" spans="1:23">
      <c r="A312" s="3">
        <v>43584</v>
      </c>
      <c r="B312" s="4" t="s">
        <v>24</v>
      </c>
      <c r="C312" s="4"/>
      <c r="D312" s="4"/>
      <c r="E312" s="4"/>
      <c r="F312" s="4"/>
      <c r="G312" s="4"/>
      <c r="H312" s="4"/>
      <c r="I312" s="4">
        <v>270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7">
        <f t="shared" si="37"/>
        <v>6750</v>
      </c>
      <c r="V312" s="8"/>
      <c r="W312" s="4"/>
    </row>
    <row r="313" spans="1:23">
      <c r="A313" s="3">
        <v>43584</v>
      </c>
      <c r="B313" s="4" t="s">
        <v>32</v>
      </c>
      <c r="C313" s="4"/>
      <c r="D313" s="4"/>
      <c r="E313" s="4"/>
      <c r="F313" s="4"/>
      <c r="G313" s="4"/>
      <c r="H313" s="4"/>
      <c r="I313" s="4">
        <v>25</v>
      </c>
      <c r="J313" s="4"/>
      <c r="K313" s="4">
        <v>257</v>
      </c>
      <c r="L313" s="4"/>
      <c r="M313" s="4">
        <v>150</v>
      </c>
      <c r="N313" s="4">
        <v>215</v>
      </c>
      <c r="O313" s="4"/>
      <c r="P313" s="4"/>
      <c r="Q313" s="4"/>
      <c r="R313" s="4"/>
      <c r="S313" s="4"/>
      <c r="T313" s="4"/>
      <c r="U313" s="7">
        <f t="shared" si="37"/>
        <v>21855</v>
      </c>
      <c r="V313" s="8">
        <f>SUM(U311:U313)</f>
        <v>43800</v>
      </c>
      <c r="W313" s="4"/>
    </row>
    <row r="314" spans="1:23">
      <c r="A314" s="3">
        <v>43584</v>
      </c>
      <c r="B314" s="4" t="s">
        <v>33</v>
      </c>
      <c r="C314" s="4">
        <v>850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7">
        <f t="shared" si="37"/>
        <v>34000</v>
      </c>
      <c r="V314" s="8"/>
      <c r="W314" s="4"/>
    </row>
    <row r="315" spans="1:23">
      <c r="A315" s="3">
        <v>43584</v>
      </c>
      <c r="B315" s="4" t="s">
        <v>34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>
        <v>16</v>
      </c>
      <c r="S315" s="4"/>
      <c r="T315" s="4"/>
      <c r="U315" s="7">
        <f t="shared" si="37"/>
        <v>16000</v>
      </c>
      <c r="V315" s="8">
        <f>SUM(U314:U315)</f>
        <v>50000</v>
      </c>
      <c r="W315" s="4"/>
    </row>
    <row r="316" spans="1:23">
      <c r="A316" s="3">
        <v>43584</v>
      </c>
      <c r="B316" s="4" t="s">
        <v>35</v>
      </c>
      <c r="C316" s="4">
        <v>200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7">
        <f t="shared" si="37"/>
        <v>8000</v>
      </c>
      <c r="V316" s="8"/>
      <c r="W316" s="4"/>
    </row>
    <row r="317" spans="1:23">
      <c r="A317" s="3">
        <v>43584</v>
      </c>
      <c r="B317" s="4" t="s">
        <v>36</v>
      </c>
      <c r="C317" s="4">
        <v>240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7">
        <f t="shared" si="37"/>
        <v>9600</v>
      </c>
      <c r="V317" s="8"/>
      <c r="W317" s="4"/>
    </row>
    <row r="318" spans="1:23">
      <c r="A318" s="3">
        <v>43584</v>
      </c>
      <c r="B318" s="4" t="s">
        <v>37</v>
      </c>
      <c r="C318" s="4">
        <v>280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7">
        <f t="shared" si="37"/>
        <v>11200</v>
      </c>
      <c r="V318" s="8"/>
      <c r="W318" s="4"/>
    </row>
    <row r="319" spans="1:23">
      <c r="A319" s="3">
        <v>43584</v>
      </c>
      <c r="B319" s="4" t="s">
        <v>38</v>
      </c>
      <c r="C319" s="4">
        <v>187</v>
      </c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7">
        <f t="shared" si="37"/>
        <v>7480</v>
      </c>
      <c r="V319" s="8"/>
      <c r="W319" s="4"/>
    </row>
    <row r="320" spans="1:23">
      <c r="A320" s="3">
        <v>43584</v>
      </c>
      <c r="B320" s="4" t="s">
        <v>39</v>
      </c>
      <c r="C320" s="4"/>
      <c r="D320" s="4"/>
      <c r="E320" s="4"/>
      <c r="F320" s="4">
        <v>180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7">
        <f t="shared" si="37"/>
        <v>7200</v>
      </c>
      <c r="V320" s="8">
        <f>SUM(U316:U320)</f>
        <v>43480</v>
      </c>
      <c r="W320" s="4"/>
    </row>
    <row r="321" spans="1:23">
      <c r="A321" s="78" t="s">
        <v>1</v>
      </c>
      <c r="B321" s="79"/>
      <c r="C321" s="6">
        <f t="shared" ref="C321:T321" si="42">SUM(C311:C320)</f>
        <v>1757</v>
      </c>
      <c r="D321" s="6">
        <f t="shared" si="42"/>
        <v>0</v>
      </c>
      <c r="E321" s="6">
        <f t="shared" si="42"/>
        <v>0</v>
      </c>
      <c r="F321" s="6">
        <f t="shared" si="42"/>
        <v>180</v>
      </c>
      <c r="G321" s="6">
        <f t="shared" si="42"/>
        <v>0</v>
      </c>
      <c r="H321" s="6">
        <f t="shared" si="42"/>
        <v>0</v>
      </c>
      <c r="I321" s="6">
        <f t="shared" si="42"/>
        <v>300</v>
      </c>
      <c r="J321" s="6">
        <f t="shared" si="42"/>
        <v>0</v>
      </c>
      <c r="K321" s="6">
        <f t="shared" si="42"/>
        <v>357</v>
      </c>
      <c r="L321" s="6">
        <f t="shared" si="42"/>
        <v>0</v>
      </c>
      <c r="M321" s="6">
        <f t="shared" si="42"/>
        <v>400</v>
      </c>
      <c r="N321" s="6">
        <f t="shared" si="42"/>
        <v>334</v>
      </c>
      <c r="O321" s="6">
        <f t="shared" si="42"/>
        <v>0</v>
      </c>
      <c r="P321" s="6">
        <f t="shared" si="42"/>
        <v>0</v>
      </c>
      <c r="Q321" s="6">
        <f t="shared" si="42"/>
        <v>0</v>
      </c>
      <c r="R321" s="6">
        <f t="shared" si="42"/>
        <v>16</v>
      </c>
      <c r="S321" s="6">
        <f t="shared" si="42"/>
        <v>0</v>
      </c>
      <c r="T321" s="6">
        <f t="shared" si="42"/>
        <v>0</v>
      </c>
      <c r="U321" s="46">
        <f t="shared" si="37"/>
        <v>137280</v>
      </c>
      <c r="V321" s="8"/>
    </row>
    <row r="322" spans="1:23">
      <c r="A322" s="3">
        <v>43585</v>
      </c>
      <c r="B322" s="4" t="s">
        <v>22</v>
      </c>
      <c r="C322" s="4">
        <v>89</v>
      </c>
      <c r="D322" s="4"/>
      <c r="E322" s="4"/>
      <c r="F322" s="4"/>
      <c r="G322" s="4"/>
      <c r="H322" s="4"/>
      <c r="I322" s="4">
        <v>2</v>
      </c>
      <c r="J322" s="4"/>
      <c r="K322" s="4"/>
      <c r="L322" s="4"/>
      <c r="M322" s="4"/>
      <c r="N322" s="4">
        <v>266</v>
      </c>
      <c r="O322" s="4"/>
      <c r="P322" s="4"/>
      <c r="Q322" s="4"/>
      <c r="R322" s="4"/>
      <c r="S322" s="4"/>
      <c r="T322" s="4"/>
      <c r="U322" s="7">
        <f t="shared" si="37"/>
        <v>11590</v>
      </c>
      <c r="V322" s="8"/>
      <c r="W322" s="4"/>
    </row>
    <row r="323" spans="1:23">
      <c r="A323" s="3">
        <v>43585</v>
      </c>
      <c r="B323" s="4" t="s">
        <v>24</v>
      </c>
      <c r="C323" s="4"/>
      <c r="D323" s="4"/>
      <c r="E323" s="4"/>
      <c r="F323" s="4"/>
      <c r="G323" s="4"/>
      <c r="H323" s="4"/>
      <c r="I323" s="4">
        <v>200</v>
      </c>
      <c r="J323" s="4"/>
      <c r="K323" s="4"/>
      <c r="L323" s="4"/>
      <c r="M323" s="4"/>
      <c r="N323" s="4"/>
      <c r="O323" s="4"/>
      <c r="P323" s="4">
        <v>350</v>
      </c>
      <c r="Q323" s="4"/>
      <c r="R323" s="4"/>
      <c r="S323" s="4"/>
      <c r="T323" s="4"/>
      <c r="U323" s="7">
        <f t="shared" si="37"/>
        <v>13750</v>
      </c>
      <c r="V323" s="8"/>
      <c r="W323" s="4"/>
    </row>
    <row r="324" spans="1:23">
      <c r="A324" s="3">
        <v>43585</v>
      </c>
      <c r="B324" s="4" t="s">
        <v>32</v>
      </c>
      <c r="C324" s="4">
        <v>375</v>
      </c>
      <c r="D324" s="4"/>
      <c r="E324" s="4"/>
      <c r="F324" s="4"/>
      <c r="G324" s="4"/>
      <c r="H324" s="4"/>
      <c r="I324" s="4">
        <v>12</v>
      </c>
      <c r="J324" s="4"/>
      <c r="K324" s="4"/>
      <c r="L324" s="4"/>
      <c r="M324" s="4">
        <v>300</v>
      </c>
      <c r="N324" s="4"/>
      <c r="O324" s="4"/>
      <c r="P324" s="4"/>
      <c r="Q324" s="4"/>
      <c r="R324" s="4"/>
      <c r="S324" s="4"/>
      <c r="T324" s="4"/>
      <c r="U324" s="7">
        <f t="shared" si="37"/>
        <v>24300</v>
      </c>
      <c r="V324" s="8">
        <f>SUM(U322:U324)</f>
        <v>49640</v>
      </c>
      <c r="W324" s="4"/>
    </row>
    <row r="325" spans="1:23">
      <c r="A325" s="3">
        <v>43585</v>
      </c>
      <c r="B325" s="4" t="s">
        <v>33</v>
      </c>
      <c r="C325" s="4">
        <v>650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7">
        <f t="shared" si="37"/>
        <v>26000</v>
      </c>
      <c r="V325" s="8"/>
      <c r="W325" s="4"/>
    </row>
    <row r="326" spans="1:23">
      <c r="A326" s="3">
        <v>43585</v>
      </c>
      <c r="B326" s="4" t="s">
        <v>34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>
        <v>16</v>
      </c>
      <c r="S326" s="4"/>
      <c r="T326" s="4"/>
      <c r="U326" s="7">
        <f t="shared" si="37"/>
        <v>16000</v>
      </c>
      <c r="V326" s="8">
        <f>SUM(U325:U326)</f>
        <v>42000</v>
      </c>
      <c r="W326" s="4"/>
    </row>
    <row r="327" spans="1:23">
      <c r="A327" s="3">
        <v>43585</v>
      </c>
      <c r="B327" s="4" t="s">
        <v>35</v>
      </c>
      <c r="C327" s="4">
        <v>286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7">
        <f t="shared" si="37"/>
        <v>11440</v>
      </c>
      <c r="V327" s="8"/>
      <c r="W327" s="4"/>
    </row>
    <row r="328" spans="1:23">
      <c r="A328" s="3">
        <v>43585</v>
      </c>
      <c r="B328" s="4" t="s">
        <v>36</v>
      </c>
      <c r="C328" s="4">
        <v>120</v>
      </c>
      <c r="D328" s="4"/>
      <c r="E328" s="4"/>
      <c r="F328" s="4">
        <v>141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7">
        <f t="shared" si="37"/>
        <v>10440</v>
      </c>
      <c r="V328" s="8"/>
      <c r="W328" s="4"/>
    </row>
    <row r="329" spans="1:23">
      <c r="A329" s="3">
        <v>43585</v>
      </c>
      <c r="B329" s="4" t="s">
        <v>37</v>
      </c>
      <c r="C329" s="4"/>
      <c r="D329" s="4"/>
      <c r="E329" s="4"/>
      <c r="F329" s="4">
        <v>240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7">
        <f t="shared" si="37"/>
        <v>9600</v>
      </c>
      <c r="V329" s="8"/>
      <c r="W329" s="4"/>
    </row>
    <row r="330" spans="1:23">
      <c r="A330" s="3">
        <v>43585</v>
      </c>
      <c r="B330" s="4" t="s">
        <v>38</v>
      </c>
      <c r="C330" s="4"/>
      <c r="D330" s="4"/>
      <c r="E330" s="4"/>
      <c r="F330" s="4">
        <v>180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7">
        <f t="shared" si="37"/>
        <v>7200</v>
      </c>
      <c r="V330" s="8"/>
      <c r="W330" s="4"/>
    </row>
    <row r="331" spans="1:23">
      <c r="A331" s="3">
        <v>43585</v>
      </c>
      <c r="B331" s="4" t="s">
        <v>39</v>
      </c>
      <c r="C331" s="4"/>
      <c r="D331" s="4"/>
      <c r="E331" s="4"/>
      <c r="F331" s="4">
        <v>300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7">
        <f t="shared" si="37"/>
        <v>12000</v>
      </c>
      <c r="V331" s="8">
        <f>SUM(U327:U331)</f>
        <v>50680</v>
      </c>
      <c r="W331" s="4"/>
    </row>
    <row r="332" spans="1:23">
      <c r="A332" s="78" t="s">
        <v>1</v>
      </c>
      <c r="B332" s="79"/>
      <c r="C332" s="6">
        <f t="shared" ref="C332:T332" si="43">SUM(C322:C331)</f>
        <v>1520</v>
      </c>
      <c r="D332" s="6">
        <f t="shared" si="43"/>
        <v>0</v>
      </c>
      <c r="E332" s="6">
        <f t="shared" si="43"/>
        <v>0</v>
      </c>
      <c r="F332" s="6">
        <f t="shared" si="43"/>
        <v>861</v>
      </c>
      <c r="G332" s="6">
        <f t="shared" si="43"/>
        <v>0</v>
      </c>
      <c r="H332" s="6">
        <f t="shared" si="43"/>
        <v>0</v>
      </c>
      <c r="I332" s="6">
        <f t="shared" si="43"/>
        <v>214</v>
      </c>
      <c r="J332" s="6">
        <f t="shared" si="43"/>
        <v>0</v>
      </c>
      <c r="K332" s="6">
        <f t="shared" si="43"/>
        <v>0</v>
      </c>
      <c r="L332" s="6">
        <f t="shared" si="43"/>
        <v>0</v>
      </c>
      <c r="M332" s="6">
        <f t="shared" si="43"/>
        <v>300</v>
      </c>
      <c r="N332" s="6">
        <f t="shared" si="43"/>
        <v>266</v>
      </c>
      <c r="O332" s="6">
        <f t="shared" si="43"/>
        <v>0</v>
      </c>
      <c r="P332" s="6">
        <f t="shared" si="43"/>
        <v>350</v>
      </c>
      <c r="Q332" s="6">
        <f t="shared" si="43"/>
        <v>0</v>
      </c>
      <c r="R332" s="6">
        <f t="shared" si="43"/>
        <v>16</v>
      </c>
      <c r="S332" s="6">
        <f t="shared" si="43"/>
        <v>0</v>
      </c>
      <c r="T332" s="6">
        <f t="shared" si="43"/>
        <v>0</v>
      </c>
      <c r="U332" s="46">
        <f t="shared" si="37"/>
        <v>142320</v>
      </c>
      <c r="V332" s="8"/>
    </row>
  </sheetData>
  <mergeCells count="33">
    <mergeCell ref="A321:B321"/>
    <mergeCell ref="A332:B332"/>
    <mergeCell ref="U1:U2"/>
    <mergeCell ref="A266:B266"/>
    <mergeCell ref="A277:B277"/>
    <mergeCell ref="A288:B288"/>
    <mergeCell ref="A299:B299"/>
    <mergeCell ref="A310:B310"/>
    <mergeCell ref="A211:B211"/>
    <mergeCell ref="A222:B222"/>
    <mergeCell ref="A233:B233"/>
    <mergeCell ref="A244:B244"/>
    <mergeCell ref="A255:B255"/>
    <mergeCell ref="A156:B156"/>
    <mergeCell ref="A167:B167"/>
    <mergeCell ref="A178:B178"/>
    <mergeCell ref="A189:B189"/>
    <mergeCell ref="A200:B200"/>
    <mergeCell ref="A101:B101"/>
    <mergeCell ref="A112:B112"/>
    <mergeCell ref="A123:B123"/>
    <mergeCell ref="A134:B134"/>
    <mergeCell ref="A145:B145"/>
    <mergeCell ref="A46:B46"/>
    <mergeCell ref="A57:B57"/>
    <mergeCell ref="A68:B68"/>
    <mergeCell ref="A79:B79"/>
    <mergeCell ref="A90:B90"/>
    <mergeCell ref="A1:T1"/>
    <mergeCell ref="X1:AC1"/>
    <mergeCell ref="A13:B13"/>
    <mergeCell ref="A24:B24"/>
    <mergeCell ref="A35:B35"/>
  </mergeCells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343"/>
  <sheetViews>
    <sheetView topLeftCell="R1" zoomScale="85" zoomScaleNormal="85" workbookViewId="0">
      <pane ySplit="2" topLeftCell="A3" activePane="bottomLeft" state="frozen"/>
      <selection pane="bottomLeft" activeCell="F116" sqref="F116"/>
    </sheetView>
  </sheetViews>
  <sheetFormatPr defaultColWidth="9" defaultRowHeight="14.4"/>
  <cols>
    <col min="25" max="25" width="12.5546875"/>
    <col min="30" max="30" width="12.5546875"/>
    <col min="31" max="31" width="11"/>
    <col min="34" max="34" width="12.5546875"/>
  </cols>
  <sheetData>
    <row r="1" spans="1:35">
      <c r="A1" s="70" t="s">
        <v>56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4" t="s">
        <v>1</v>
      </c>
      <c r="V1" s="8"/>
      <c r="X1" s="70" t="s">
        <v>23</v>
      </c>
      <c r="Y1" s="70"/>
      <c r="Z1" s="70"/>
      <c r="AA1" s="70"/>
      <c r="AB1" s="70"/>
      <c r="AC1" s="70"/>
      <c r="AD1" s="21"/>
      <c r="AE1" s="21"/>
    </row>
    <row r="2" spans="1:35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20</v>
      </c>
      <c r="R2" s="2" t="s">
        <v>19</v>
      </c>
      <c r="S2" s="2" t="s">
        <v>18</v>
      </c>
      <c r="T2" s="2" t="s">
        <v>21</v>
      </c>
      <c r="U2" s="74"/>
      <c r="V2" s="9"/>
      <c r="X2" s="4"/>
      <c r="Y2" s="47" t="s">
        <v>57</v>
      </c>
      <c r="Z2" s="47" t="s">
        <v>58</v>
      </c>
      <c r="AA2" s="47" t="s">
        <v>59</v>
      </c>
      <c r="AB2" s="47" t="s">
        <v>60</v>
      </c>
      <c r="AC2" s="48" t="s">
        <v>61</v>
      </c>
      <c r="AD2" s="50" t="s">
        <v>30</v>
      </c>
      <c r="AE2" s="50" t="s">
        <v>31</v>
      </c>
    </row>
    <row r="3" spans="1:35">
      <c r="A3" s="3">
        <v>43586</v>
      </c>
      <c r="B3" s="4" t="s">
        <v>22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7">
        <f t="shared" ref="U3:U13" si="0">(C3*40)+(D3*25)+(E3*20)+(F3*40)+(G3*50)+(H3*50)+(I3*25)+(J3*30)+(K3*40)+(L3*30)+(M3*30)+(N3*30)+(O3*30)+(P3*25+(Q3*1000)+(R3*1000)+(S3*950)+(T3*40))</f>
        <v>0</v>
      </c>
      <c r="V3" s="8"/>
      <c r="X3" s="1" t="s">
        <v>22</v>
      </c>
      <c r="Y3" s="7">
        <f t="shared" ref="Y3:Y12" si="1">U3+U14+U25+U36</f>
        <v>20745</v>
      </c>
      <c r="Z3" s="7">
        <f t="shared" ref="Z3:Z12" si="2">U58+U69+U80+U91+U102+U113</f>
        <v>67810</v>
      </c>
      <c r="AA3" s="7">
        <f t="shared" ref="AA3:AA12" si="3">U135+U146+U157+U168+U179+U190</f>
        <v>58345</v>
      </c>
      <c r="AB3" s="7">
        <f t="shared" ref="AB3:AB12" si="4">U212+U223+U234+U245+U256+U267</f>
        <v>76760</v>
      </c>
      <c r="AC3" s="13">
        <f>U289+U300+U311+U322+U333</f>
        <v>70145</v>
      </c>
      <c r="AD3" s="24">
        <f>SUM(Y3:AC3)</f>
        <v>293805</v>
      </c>
      <c r="AE3" s="24">
        <f t="shared" ref="AE3:AE13" si="5">AD3/26</f>
        <v>11300.192307692309</v>
      </c>
      <c r="AG3">
        <v>251565</v>
      </c>
      <c r="AH3">
        <v>10937.608695652199</v>
      </c>
      <c r="AI3" t="s">
        <v>62</v>
      </c>
    </row>
    <row r="4" spans="1:35">
      <c r="A4" s="3">
        <v>43586</v>
      </c>
      <c r="B4" s="4" t="s">
        <v>24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7">
        <f t="shared" si="0"/>
        <v>0</v>
      </c>
      <c r="V4" s="8"/>
      <c r="X4" s="1" t="s">
        <v>24</v>
      </c>
      <c r="Y4" s="7">
        <f t="shared" si="1"/>
        <v>25325</v>
      </c>
      <c r="Z4" s="7">
        <f t="shared" si="2"/>
        <v>61875</v>
      </c>
      <c r="AA4" s="7">
        <f t="shared" si="3"/>
        <v>66475</v>
      </c>
      <c r="AB4" s="7">
        <f t="shared" si="4"/>
        <v>55525</v>
      </c>
      <c r="AC4" s="13">
        <f t="shared" ref="AC4:AC12" si="6">U290+U301+U312+U323+U334</f>
        <v>62050</v>
      </c>
      <c r="AD4" s="24">
        <f t="shared" ref="AD4:AD13" si="7">SUM(Y4:AC4)</f>
        <v>271250</v>
      </c>
      <c r="AE4" s="24">
        <f t="shared" si="5"/>
        <v>10432.692307692309</v>
      </c>
      <c r="AG4">
        <v>191750</v>
      </c>
      <c r="AH4">
        <v>8336.95652173913</v>
      </c>
      <c r="AI4" t="s">
        <v>62</v>
      </c>
    </row>
    <row r="5" spans="1:35">
      <c r="A5" s="3">
        <v>43586</v>
      </c>
      <c r="B5" s="4" t="s">
        <v>32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7">
        <f t="shared" si="0"/>
        <v>0</v>
      </c>
      <c r="V5" s="8">
        <f>SUM(U3:U5)</f>
        <v>0</v>
      </c>
      <c r="X5" s="1" t="s">
        <v>32</v>
      </c>
      <c r="Y5" s="7">
        <f t="shared" si="1"/>
        <v>44855</v>
      </c>
      <c r="Z5" s="7">
        <f t="shared" si="2"/>
        <v>138255</v>
      </c>
      <c r="AA5" s="7">
        <f t="shared" si="3"/>
        <v>133035</v>
      </c>
      <c r="AB5" s="7">
        <f t="shared" si="4"/>
        <v>148750</v>
      </c>
      <c r="AC5" s="13">
        <f t="shared" si="6"/>
        <v>141075</v>
      </c>
      <c r="AD5" s="24">
        <f t="shared" si="7"/>
        <v>605970</v>
      </c>
      <c r="AE5" s="24">
        <f t="shared" si="5"/>
        <v>23306.538461538461</v>
      </c>
      <c r="AG5">
        <v>516765</v>
      </c>
      <c r="AH5">
        <v>22468.043478260901</v>
      </c>
      <c r="AI5" t="s">
        <v>62</v>
      </c>
    </row>
    <row r="6" spans="1:35">
      <c r="A6" s="3">
        <v>43586</v>
      </c>
      <c r="B6" s="4" t="s">
        <v>33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7">
        <f t="shared" si="0"/>
        <v>0</v>
      </c>
      <c r="V6" s="8"/>
      <c r="X6" s="1" t="s">
        <v>33</v>
      </c>
      <c r="Y6" s="7">
        <f t="shared" si="1"/>
        <v>70320</v>
      </c>
      <c r="Z6" s="7">
        <f t="shared" si="2"/>
        <v>147200</v>
      </c>
      <c r="AA6" s="7">
        <f t="shared" si="3"/>
        <v>123200</v>
      </c>
      <c r="AB6" s="7">
        <f t="shared" si="4"/>
        <v>160400</v>
      </c>
      <c r="AC6" s="13">
        <f t="shared" si="6"/>
        <v>120120</v>
      </c>
      <c r="AD6" s="24">
        <f t="shared" si="7"/>
        <v>621240</v>
      </c>
      <c r="AE6" s="24">
        <f t="shared" si="5"/>
        <v>23893.846153846152</v>
      </c>
      <c r="AG6">
        <v>567520</v>
      </c>
      <c r="AH6">
        <v>24674.782608695699</v>
      </c>
      <c r="AI6" t="s">
        <v>63</v>
      </c>
    </row>
    <row r="7" spans="1:35">
      <c r="A7" s="3">
        <v>43586</v>
      </c>
      <c r="B7" s="4" t="s">
        <v>34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7">
        <f t="shared" si="0"/>
        <v>0</v>
      </c>
      <c r="V7" s="8">
        <f>SUM(U6:U7)</f>
        <v>0</v>
      </c>
      <c r="X7" s="1" t="s">
        <v>34</v>
      </c>
      <c r="Y7" s="7">
        <f t="shared" si="1"/>
        <v>42000</v>
      </c>
      <c r="Z7" s="7">
        <f t="shared" si="2"/>
        <v>79000</v>
      </c>
      <c r="AA7" s="7">
        <f t="shared" si="3"/>
        <v>80000</v>
      </c>
      <c r="AB7" s="7">
        <f t="shared" si="4"/>
        <v>70000</v>
      </c>
      <c r="AC7" s="13">
        <f t="shared" si="6"/>
        <v>79000</v>
      </c>
      <c r="AD7" s="24">
        <f t="shared" si="7"/>
        <v>350000</v>
      </c>
      <c r="AE7" s="24">
        <f t="shared" si="5"/>
        <v>13461.538461538461</v>
      </c>
      <c r="AG7">
        <v>328000</v>
      </c>
      <c r="AH7">
        <v>14260.869565217399</v>
      </c>
      <c r="AI7" t="s">
        <v>63</v>
      </c>
    </row>
    <row r="8" spans="1:35">
      <c r="A8" s="3">
        <v>43586</v>
      </c>
      <c r="B8" s="4" t="s">
        <v>35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7">
        <f t="shared" si="0"/>
        <v>0</v>
      </c>
      <c r="V8" s="8"/>
      <c r="X8" s="1" t="s">
        <v>35</v>
      </c>
      <c r="Y8" s="7">
        <f t="shared" si="1"/>
        <v>25600</v>
      </c>
      <c r="Z8" s="7">
        <f t="shared" si="2"/>
        <v>52300</v>
      </c>
      <c r="AA8" s="7">
        <f t="shared" si="3"/>
        <v>50160</v>
      </c>
      <c r="AB8" s="7">
        <f t="shared" si="4"/>
        <v>56000</v>
      </c>
      <c r="AC8" s="13">
        <f t="shared" si="6"/>
        <v>41840</v>
      </c>
      <c r="AD8" s="24">
        <f t="shared" si="7"/>
        <v>225900</v>
      </c>
      <c r="AE8" s="24">
        <f t="shared" si="5"/>
        <v>8688.461538461539</v>
      </c>
      <c r="AG8">
        <v>235780</v>
      </c>
      <c r="AH8">
        <v>10251.304347826101</v>
      </c>
      <c r="AI8" t="s">
        <v>63</v>
      </c>
    </row>
    <row r="9" spans="1:35">
      <c r="A9" s="3">
        <v>43586</v>
      </c>
      <c r="B9" s="4" t="s">
        <v>36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7">
        <f t="shared" si="0"/>
        <v>0</v>
      </c>
      <c r="V9" s="8"/>
      <c r="X9" s="1" t="s">
        <v>36</v>
      </c>
      <c r="Y9" s="7">
        <f t="shared" si="1"/>
        <v>29200</v>
      </c>
      <c r="Z9" s="7">
        <f t="shared" si="2"/>
        <v>65320</v>
      </c>
      <c r="AA9" s="7">
        <f t="shared" si="3"/>
        <v>78920</v>
      </c>
      <c r="AB9" s="7">
        <f t="shared" si="4"/>
        <v>64320</v>
      </c>
      <c r="AC9" s="13">
        <f t="shared" si="6"/>
        <v>44000</v>
      </c>
      <c r="AD9" s="24">
        <f t="shared" si="7"/>
        <v>281760</v>
      </c>
      <c r="AE9" s="24">
        <f t="shared" si="5"/>
        <v>10836.923076923076</v>
      </c>
      <c r="AG9">
        <v>213180</v>
      </c>
      <c r="AH9">
        <v>9268.6956521739103</v>
      </c>
      <c r="AI9" t="s">
        <v>62</v>
      </c>
    </row>
    <row r="10" spans="1:35">
      <c r="A10" s="3">
        <v>43586</v>
      </c>
      <c r="B10" s="4" t="s">
        <v>37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7">
        <f t="shared" si="0"/>
        <v>0</v>
      </c>
      <c r="V10" s="8"/>
      <c r="X10" s="1" t="s">
        <v>37</v>
      </c>
      <c r="Y10" s="7">
        <f t="shared" si="1"/>
        <v>34280</v>
      </c>
      <c r="Z10" s="7">
        <f t="shared" si="2"/>
        <v>68000</v>
      </c>
      <c r="AA10" s="7">
        <f t="shared" si="3"/>
        <v>64200</v>
      </c>
      <c r="AB10" s="7">
        <f t="shared" si="4"/>
        <v>67000</v>
      </c>
      <c r="AC10" s="13">
        <f t="shared" si="6"/>
        <v>47680</v>
      </c>
      <c r="AD10" s="24">
        <f t="shared" si="7"/>
        <v>281160</v>
      </c>
      <c r="AE10" s="24">
        <f t="shared" si="5"/>
        <v>10813.846153846154</v>
      </c>
      <c r="AG10">
        <v>249580</v>
      </c>
      <c r="AH10">
        <v>10851.304347826101</v>
      </c>
      <c r="AI10" t="s">
        <v>63</v>
      </c>
    </row>
    <row r="11" spans="1:35">
      <c r="A11" s="3">
        <v>43586</v>
      </c>
      <c r="B11" s="4" t="s">
        <v>38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7">
        <f t="shared" si="0"/>
        <v>0</v>
      </c>
      <c r="V11" s="8"/>
      <c r="X11" s="1" t="s">
        <v>38</v>
      </c>
      <c r="Y11" s="7">
        <f t="shared" si="1"/>
        <v>19200</v>
      </c>
      <c r="Z11" s="7">
        <f t="shared" si="2"/>
        <v>59000</v>
      </c>
      <c r="AA11" s="7">
        <f t="shared" si="3"/>
        <v>62280</v>
      </c>
      <c r="AB11" s="7">
        <f t="shared" si="4"/>
        <v>54480</v>
      </c>
      <c r="AC11" s="13">
        <f t="shared" si="6"/>
        <v>34760</v>
      </c>
      <c r="AD11" s="24">
        <f t="shared" si="7"/>
        <v>229720</v>
      </c>
      <c r="AE11" s="24">
        <f t="shared" si="5"/>
        <v>8835.3846153846152</v>
      </c>
      <c r="AG11">
        <v>157400</v>
      </c>
      <c r="AH11">
        <v>6843.4782608695696</v>
      </c>
      <c r="AI11" t="s">
        <v>62</v>
      </c>
    </row>
    <row r="12" spans="1:35">
      <c r="A12" s="3">
        <v>43586</v>
      </c>
      <c r="B12" s="4" t="s">
        <v>39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7">
        <f t="shared" si="0"/>
        <v>0</v>
      </c>
      <c r="V12" s="8">
        <f>SUM(U8:U12)</f>
        <v>0</v>
      </c>
      <c r="X12" s="1" t="s">
        <v>39</v>
      </c>
      <c r="Y12" s="7">
        <f t="shared" si="1"/>
        <v>25600</v>
      </c>
      <c r="Z12" s="7">
        <f t="shared" si="2"/>
        <v>69290</v>
      </c>
      <c r="AA12" s="7">
        <f t="shared" si="3"/>
        <v>54320</v>
      </c>
      <c r="AB12" s="7">
        <f t="shared" si="4"/>
        <v>56800</v>
      </c>
      <c r="AC12" s="13">
        <f t="shared" si="6"/>
        <v>36760</v>
      </c>
      <c r="AD12" s="24">
        <f t="shared" si="7"/>
        <v>242770</v>
      </c>
      <c r="AE12" s="24">
        <f t="shared" si="5"/>
        <v>9337.3076923076915</v>
      </c>
      <c r="AG12">
        <v>248200</v>
      </c>
      <c r="AH12">
        <v>10791.304347826101</v>
      </c>
      <c r="AI12" t="s">
        <v>63</v>
      </c>
    </row>
    <row r="13" spans="1:35">
      <c r="A13" s="71" t="s">
        <v>1</v>
      </c>
      <c r="B13" s="71"/>
      <c r="C13" s="6">
        <f t="shared" ref="C13:T13" si="8">SUM(C3:C12)</f>
        <v>0</v>
      </c>
      <c r="D13" s="6">
        <f t="shared" si="8"/>
        <v>0</v>
      </c>
      <c r="E13" s="6">
        <f t="shared" si="8"/>
        <v>0</v>
      </c>
      <c r="F13" s="6">
        <f t="shared" si="8"/>
        <v>0</v>
      </c>
      <c r="G13" s="6">
        <f t="shared" si="8"/>
        <v>0</v>
      </c>
      <c r="H13" s="6">
        <f t="shared" si="8"/>
        <v>0</v>
      </c>
      <c r="I13" s="6">
        <f t="shared" si="8"/>
        <v>0</v>
      </c>
      <c r="J13" s="6">
        <f t="shared" si="8"/>
        <v>0</v>
      </c>
      <c r="K13" s="6">
        <f t="shared" si="8"/>
        <v>0</v>
      </c>
      <c r="L13" s="6">
        <f t="shared" si="8"/>
        <v>0</v>
      </c>
      <c r="M13" s="6">
        <f t="shared" si="8"/>
        <v>0</v>
      </c>
      <c r="N13" s="6">
        <f t="shared" si="8"/>
        <v>0</v>
      </c>
      <c r="O13" s="6">
        <f t="shared" si="8"/>
        <v>0</v>
      </c>
      <c r="P13" s="6">
        <f t="shared" si="8"/>
        <v>0</v>
      </c>
      <c r="Q13" s="6">
        <f t="shared" si="8"/>
        <v>0</v>
      </c>
      <c r="R13" s="6">
        <f t="shared" si="8"/>
        <v>0</v>
      </c>
      <c r="S13" s="6">
        <f t="shared" si="8"/>
        <v>0</v>
      </c>
      <c r="T13" s="6">
        <f t="shared" si="8"/>
        <v>0</v>
      </c>
      <c r="U13" s="46">
        <f t="shared" si="0"/>
        <v>0</v>
      </c>
      <c r="V13" s="8"/>
      <c r="X13" s="5" t="s">
        <v>1</v>
      </c>
      <c r="Y13" s="46">
        <f t="shared" ref="Y13:AC13" si="9">SUM(Y3:Y12)</f>
        <v>337125</v>
      </c>
      <c r="Z13" s="46">
        <f t="shared" si="9"/>
        <v>808050</v>
      </c>
      <c r="AA13" s="46">
        <f t="shared" si="9"/>
        <v>770935</v>
      </c>
      <c r="AB13" s="46">
        <f t="shared" si="9"/>
        <v>810035</v>
      </c>
      <c r="AC13" s="61">
        <f t="shared" si="9"/>
        <v>677430</v>
      </c>
      <c r="AD13" s="24">
        <f t="shared" si="7"/>
        <v>3403575</v>
      </c>
      <c r="AE13" s="24">
        <f t="shared" si="5"/>
        <v>130906.73076923077</v>
      </c>
      <c r="AG13">
        <v>2959740</v>
      </c>
      <c r="AH13">
        <v>128684.347826087</v>
      </c>
    </row>
    <row r="14" spans="1:35">
      <c r="A14" s="3">
        <v>43587</v>
      </c>
      <c r="B14" s="4" t="s">
        <v>22</v>
      </c>
      <c r="C14" s="4">
        <v>37</v>
      </c>
      <c r="D14" s="4"/>
      <c r="E14" s="4"/>
      <c r="F14" s="4"/>
      <c r="G14" s="4"/>
      <c r="H14" s="4"/>
      <c r="I14" s="4">
        <v>4</v>
      </c>
      <c r="J14" s="4"/>
      <c r="K14" s="4">
        <v>69</v>
      </c>
      <c r="L14" s="4"/>
      <c r="M14" s="4">
        <v>75</v>
      </c>
      <c r="N14" s="4"/>
      <c r="O14" s="4"/>
      <c r="P14" s="4"/>
      <c r="Q14" s="4"/>
      <c r="R14" s="4"/>
      <c r="S14" s="4"/>
      <c r="T14" s="4"/>
      <c r="U14" s="7">
        <f t="shared" ref="U14:U24" si="10">(C14*40)+(D14*25)+(E14*20)+(F14*40)+(G14*50)+(H14*50)+(I14*25)+(J14*30)+(K14*40)+(L14*30)+(M14*30)+(N14*30)+(O14*30)+(P14*25+(Q14*1000)+(R14*1000)+(S14*950)+(T14*40))</f>
        <v>6590</v>
      </c>
      <c r="V14" s="8"/>
      <c r="AB14" t="s">
        <v>64</v>
      </c>
      <c r="AC14" t="s">
        <v>65</v>
      </c>
    </row>
    <row r="15" spans="1:35">
      <c r="A15" s="3">
        <v>43587</v>
      </c>
      <c r="B15" s="4" t="s">
        <v>24</v>
      </c>
      <c r="C15" s="4"/>
      <c r="D15" s="4"/>
      <c r="E15" s="4"/>
      <c r="F15" s="4"/>
      <c r="G15" s="4"/>
      <c r="H15" s="4"/>
      <c r="I15" s="4">
        <v>456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7">
        <f t="shared" si="10"/>
        <v>11400</v>
      </c>
      <c r="V15" s="8"/>
    </row>
    <row r="16" spans="1:35">
      <c r="A16" s="3">
        <v>43587</v>
      </c>
      <c r="B16" s="4" t="s">
        <v>32</v>
      </c>
      <c r="C16" s="4">
        <v>42</v>
      </c>
      <c r="D16" s="4"/>
      <c r="E16" s="4"/>
      <c r="F16" s="4"/>
      <c r="G16" s="4"/>
      <c r="H16" s="4"/>
      <c r="I16" s="4">
        <v>15</v>
      </c>
      <c r="J16" s="4"/>
      <c r="K16" s="4">
        <v>184</v>
      </c>
      <c r="L16" s="4"/>
      <c r="M16" s="4">
        <v>331</v>
      </c>
      <c r="N16" s="4"/>
      <c r="O16" s="4"/>
      <c r="P16" s="4"/>
      <c r="Q16" s="4"/>
      <c r="R16" s="4"/>
      <c r="S16" s="4"/>
      <c r="T16" s="4"/>
      <c r="U16" s="7">
        <f t="shared" si="10"/>
        <v>19345</v>
      </c>
      <c r="V16" s="8">
        <f>SUM(U14:U16)</f>
        <v>37335</v>
      </c>
    </row>
    <row r="17" spans="1:22">
      <c r="A17" s="3">
        <v>43587</v>
      </c>
      <c r="B17" s="4" t="s">
        <v>33</v>
      </c>
      <c r="C17" s="4">
        <v>658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7">
        <f t="shared" si="10"/>
        <v>26320</v>
      </c>
      <c r="V17" s="8"/>
    </row>
    <row r="18" spans="1:22">
      <c r="A18" s="3">
        <v>43587</v>
      </c>
      <c r="B18" s="4" t="s">
        <v>34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>
        <v>24</v>
      </c>
      <c r="S18" s="4"/>
      <c r="T18" s="4"/>
      <c r="U18" s="7">
        <f t="shared" si="10"/>
        <v>24000</v>
      </c>
      <c r="V18" s="8">
        <f>SUM(U17:U18)</f>
        <v>50320</v>
      </c>
    </row>
    <row r="19" spans="1:22">
      <c r="A19" s="3">
        <v>43587</v>
      </c>
      <c r="B19" s="4" t="s">
        <v>35</v>
      </c>
      <c r="C19" s="4">
        <v>170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7">
        <f t="shared" si="10"/>
        <v>6800</v>
      </c>
      <c r="V19" s="8"/>
    </row>
    <row r="20" spans="1:22">
      <c r="A20" s="3">
        <v>43587</v>
      </c>
      <c r="B20" s="4" t="s">
        <v>36</v>
      </c>
      <c r="C20" s="4">
        <v>280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7">
        <f t="shared" si="10"/>
        <v>11200</v>
      </c>
      <c r="V20" s="8"/>
    </row>
    <row r="21" spans="1:22">
      <c r="A21" s="3">
        <v>43587</v>
      </c>
      <c r="B21" s="4" t="s">
        <v>37</v>
      </c>
      <c r="C21" s="4">
        <v>150</v>
      </c>
      <c r="D21" s="4"/>
      <c r="E21" s="4"/>
      <c r="F21" s="4">
        <v>297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7">
        <f t="shared" si="10"/>
        <v>17880</v>
      </c>
      <c r="V21" s="8"/>
    </row>
    <row r="22" spans="1:22">
      <c r="A22" s="3">
        <v>43587</v>
      </c>
      <c r="B22" s="4" t="s">
        <v>38</v>
      </c>
      <c r="C22" s="4"/>
      <c r="D22" s="4"/>
      <c r="E22" s="4"/>
      <c r="F22" s="4">
        <v>80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7">
        <f t="shared" si="10"/>
        <v>3200</v>
      </c>
      <c r="V22" s="8"/>
    </row>
    <row r="23" spans="1:22">
      <c r="A23" s="3">
        <v>43587</v>
      </c>
      <c r="B23" s="4" t="s">
        <v>39</v>
      </c>
      <c r="C23" s="4"/>
      <c r="D23" s="4"/>
      <c r="E23" s="4"/>
      <c r="F23" s="4">
        <v>300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7">
        <f t="shared" si="10"/>
        <v>12000</v>
      </c>
      <c r="V23" s="8">
        <f>SUM(U19:U23)</f>
        <v>51080</v>
      </c>
    </row>
    <row r="24" spans="1:22">
      <c r="A24" s="71" t="s">
        <v>1</v>
      </c>
      <c r="B24" s="71"/>
      <c r="C24" s="6">
        <f t="shared" ref="C24:T24" si="11">SUM(C14:C23)</f>
        <v>1337</v>
      </c>
      <c r="D24" s="6">
        <f t="shared" si="11"/>
        <v>0</v>
      </c>
      <c r="E24" s="6">
        <f t="shared" si="11"/>
        <v>0</v>
      </c>
      <c r="F24" s="6">
        <f t="shared" si="11"/>
        <v>677</v>
      </c>
      <c r="G24" s="6">
        <f t="shared" si="11"/>
        <v>0</v>
      </c>
      <c r="H24" s="6">
        <f t="shared" si="11"/>
        <v>0</v>
      </c>
      <c r="I24" s="6">
        <f t="shared" si="11"/>
        <v>475</v>
      </c>
      <c r="J24" s="6">
        <f t="shared" si="11"/>
        <v>0</v>
      </c>
      <c r="K24" s="6">
        <f t="shared" si="11"/>
        <v>253</v>
      </c>
      <c r="L24" s="6">
        <f t="shared" si="11"/>
        <v>0</v>
      </c>
      <c r="M24" s="6">
        <f t="shared" si="11"/>
        <v>406</v>
      </c>
      <c r="N24" s="6">
        <f t="shared" si="11"/>
        <v>0</v>
      </c>
      <c r="O24" s="6">
        <f t="shared" si="11"/>
        <v>0</v>
      </c>
      <c r="P24" s="6">
        <f t="shared" si="11"/>
        <v>0</v>
      </c>
      <c r="Q24" s="6">
        <f t="shared" si="11"/>
        <v>0</v>
      </c>
      <c r="R24" s="6">
        <f t="shared" si="11"/>
        <v>24</v>
      </c>
      <c r="S24" s="6">
        <f t="shared" si="11"/>
        <v>0</v>
      </c>
      <c r="T24" s="6">
        <f t="shared" si="11"/>
        <v>0</v>
      </c>
      <c r="U24" s="46">
        <f t="shared" si="10"/>
        <v>138735</v>
      </c>
      <c r="V24" s="8"/>
    </row>
    <row r="25" spans="1:22">
      <c r="A25" s="3">
        <v>43588</v>
      </c>
      <c r="B25" s="4" t="s">
        <v>22</v>
      </c>
      <c r="C25" s="4"/>
      <c r="D25" s="4"/>
      <c r="E25" s="4"/>
      <c r="F25" s="4"/>
      <c r="G25" s="4"/>
      <c r="H25" s="4"/>
      <c r="I25" s="4">
        <v>7</v>
      </c>
      <c r="J25" s="4"/>
      <c r="K25" s="4">
        <v>216</v>
      </c>
      <c r="L25" s="4"/>
      <c r="M25" s="4"/>
      <c r="N25" s="4"/>
      <c r="O25" s="4"/>
      <c r="P25" s="4"/>
      <c r="Q25" s="4"/>
      <c r="R25" s="4"/>
      <c r="S25" s="4"/>
      <c r="T25" s="4"/>
      <c r="U25" s="7">
        <f t="shared" ref="U25:U35" si="12">(C25*40)+(D25*25)+(E25*20)+(F25*40)+(G25*50)+(H25*50)+(I25*25)+(J25*30)+(K25*40)+(L25*30)+(M25*30)+(N25*30)+(O25*30)+(P25*25+(Q25*1000)+(R25*1000)+(S25*950)+(T25*40))</f>
        <v>8815</v>
      </c>
      <c r="V25" s="8"/>
    </row>
    <row r="26" spans="1:22">
      <c r="A26" s="3">
        <v>43588</v>
      </c>
      <c r="B26" s="4" t="s">
        <v>24</v>
      </c>
      <c r="C26" s="4"/>
      <c r="D26" s="4"/>
      <c r="E26" s="4"/>
      <c r="F26" s="4"/>
      <c r="G26" s="4"/>
      <c r="H26" s="4"/>
      <c r="I26" s="4">
        <v>310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7">
        <f t="shared" si="12"/>
        <v>7750</v>
      </c>
      <c r="V26" s="8"/>
    </row>
    <row r="27" spans="1:22">
      <c r="A27" s="3">
        <v>43588</v>
      </c>
      <c r="B27" s="4" t="s">
        <v>32</v>
      </c>
      <c r="C27" s="4"/>
      <c r="D27" s="4"/>
      <c r="E27" s="4"/>
      <c r="F27" s="4"/>
      <c r="G27" s="4"/>
      <c r="H27" s="4"/>
      <c r="I27" s="4">
        <v>8</v>
      </c>
      <c r="J27" s="4"/>
      <c r="K27" s="4"/>
      <c r="L27" s="4"/>
      <c r="M27" s="4">
        <v>502</v>
      </c>
      <c r="N27" s="4"/>
      <c r="O27" s="4"/>
      <c r="P27" s="4"/>
      <c r="Q27" s="4"/>
      <c r="R27" s="4"/>
      <c r="S27" s="4"/>
      <c r="T27" s="4"/>
      <c r="U27" s="7">
        <f t="shared" si="12"/>
        <v>15260</v>
      </c>
      <c r="V27" s="8">
        <f>SUM(U25:U27)</f>
        <v>31825</v>
      </c>
    </row>
    <row r="28" spans="1:22">
      <c r="A28" s="3">
        <v>43588</v>
      </c>
      <c r="B28" s="4" t="s">
        <v>33</v>
      </c>
      <c r="C28" s="4">
        <v>600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7">
        <f t="shared" si="12"/>
        <v>24000</v>
      </c>
      <c r="V28" s="8"/>
    </row>
    <row r="29" spans="1:22">
      <c r="A29" s="3">
        <v>43588</v>
      </c>
      <c r="B29" s="4" t="s">
        <v>34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>
        <v>12</v>
      </c>
      <c r="S29" s="4"/>
      <c r="T29" s="4"/>
      <c r="U29" s="7">
        <f t="shared" si="12"/>
        <v>12000</v>
      </c>
      <c r="V29" s="8">
        <f>SUM(U28:U29)</f>
        <v>36000</v>
      </c>
    </row>
    <row r="30" spans="1:22">
      <c r="A30" s="3">
        <v>43588</v>
      </c>
      <c r="B30" s="4" t="s">
        <v>35</v>
      </c>
      <c r="C30" s="4">
        <v>300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7">
        <f t="shared" si="12"/>
        <v>12000</v>
      </c>
      <c r="V30" s="8"/>
    </row>
    <row r="31" spans="1:22">
      <c r="A31" s="3">
        <v>43588</v>
      </c>
      <c r="B31" s="4" t="s">
        <v>36</v>
      </c>
      <c r="C31" s="4">
        <v>250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7">
        <f t="shared" si="12"/>
        <v>10000</v>
      </c>
      <c r="V31" s="8"/>
    </row>
    <row r="32" spans="1:22">
      <c r="A32" s="3">
        <v>43588</v>
      </c>
      <c r="B32" s="4" t="s">
        <v>37</v>
      </c>
      <c r="C32" s="4">
        <v>250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7">
        <f t="shared" si="12"/>
        <v>10000</v>
      </c>
      <c r="V32" s="8"/>
    </row>
    <row r="33" spans="1:22">
      <c r="A33" s="3">
        <v>43588</v>
      </c>
      <c r="B33" s="4" t="s">
        <v>38</v>
      </c>
      <c r="C33" s="4"/>
      <c r="D33" s="4"/>
      <c r="E33" s="4"/>
      <c r="F33" s="4">
        <v>220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7">
        <f t="shared" si="12"/>
        <v>8800</v>
      </c>
      <c r="V33" s="8"/>
    </row>
    <row r="34" spans="1:22">
      <c r="A34" s="3">
        <v>43588</v>
      </c>
      <c r="B34" s="4" t="s">
        <v>39</v>
      </c>
      <c r="C34" s="4"/>
      <c r="D34" s="4"/>
      <c r="E34" s="4"/>
      <c r="F34" s="4">
        <v>180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7">
        <f t="shared" si="12"/>
        <v>7200</v>
      </c>
      <c r="V34" s="8">
        <f>SUM(U30:U34)</f>
        <v>48000</v>
      </c>
    </row>
    <row r="35" spans="1:22">
      <c r="A35" s="71" t="s">
        <v>1</v>
      </c>
      <c r="B35" s="71"/>
      <c r="C35" s="6">
        <f t="shared" ref="C35:T35" si="13">SUM(C25:C34)</f>
        <v>1400</v>
      </c>
      <c r="D35" s="6">
        <f t="shared" si="13"/>
        <v>0</v>
      </c>
      <c r="E35" s="6">
        <f t="shared" si="13"/>
        <v>0</v>
      </c>
      <c r="F35" s="6">
        <f t="shared" si="13"/>
        <v>400</v>
      </c>
      <c r="G35" s="6">
        <f t="shared" si="13"/>
        <v>0</v>
      </c>
      <c r="H35" s="6">
        <f t="shared" si="13"/>
        <v>0</v>
      </c>
      <c r="I35" s="6">
        <f t="shared" si="13"/>
        <v>325</v>
      </c>
      <c r="J35" s="6">
        <f t="shared" si="13"/>
        <v>0</v>
      </c>
      <c r="K35" s="6">
        <f t="shared" si="13"/>
        <v>216</v>
      </c>
      <c r="L35" s="6">
        <f t="shared" si="13"/>
        <v>0</v>
      </c>
      <c r="M35" s="6">
        <f t="shared" si="13"/>
        <v>502</v>
      </c>
      <c r="N35" s="6">
        <f t="shared" si="13"/>
        <v>0</v>
      </c>
      <c r="O35" s="6">
        <f t="shared" si="13"/>
        <v>0</v>
      </c>
      <c r="P35" s="6">
        <f t="shared" si="13"/>
        <v>0</v>
      </c>
      <c r="Q35" s="6">
        <f t="shared" si="13"/>
        <v>0</v>
      </c>
      <c r="R35" s="6">
        <f t="shared" si="13"/>
        <v>12</v>
      </c>
      <c r="S35" s="6">
        <f t="shared" si="13"/>
        <v>0</v>
      </c>
      <c r="T35" s="6">
        <f t="shared" si="13"/>
        <v>0</v>
      </c>
      <c r="U35" s="46">
        <f t="shared" si="12"/>
        <v>115825</v>
      </c>
      <c r="V35" s="8"/>
    </row>
    <row r="36" spans="1:22">
      <c r="A36" s="3">
        <v>43589</v>
      </c>
      <c r="B36" s="4" t="s">
        <v>22</v>
      </c>
      <c r="C36" s="4">
        <v>31</v>
      </c>
      <c r="D36" s="4"/>
      <c r="E36" s="4"/>
      <c r="F36" s="4"/>
      <c r="G36" s="4"/>
      <c r="H36" s="4"/>
      <c r="I36" s="4">
        <v>4</v>
      </c>
      <c r="J36" s="4"/>
      <c r="K36" s="4">
        <v>100</v>
      </c>
      <c r="L36" s="4"/>
      <c r="M36" s="4"/>
      <c r="N36" s="4"/>
      <c r="O36" s="4"/>
      <c r="P36" s="4"/>
      <c r="Q36" s="4"/>
      <c r="R36" s="4"/>
      <c r="S36" s="4"/>
      <c r="T36" s="4"/>
      <c r="U36" s="7">
        <f t="shared" ref="U36:U46" si="14">(C36*40)+(D36*25)+(E36*20)+(F36*40)+(G36*50)+(H36*50)+(I36*25)+(J36*30)+(K36*40)+(L36*30)+(M36*30)+(N36*30)+(O36*30)+(P36*25+(Q36*1000)+(R36*1000)+(S36*950)+(T36*40))</f>
        <v>5340</v>
      </c>
      <c r="V36" s="8"/>
    </row>
    <row r="37" spans="1:22">
      <c r="A37" s="3">
        <v>43589</v>
      </c>
      <c r="B37" s="4" t="s">
        <v>24</v>
      </c>
      <c r="C37" s="4"/>
      <c r="D37" s="4"/>
      <c r="E37" s="4"/>
      <c r="F37" s="4"/>
      <c r="G37" s="4"/>
      <c r="H37" s="4"/>
      <c r="I37" s="4">
        <v>47</v>
      </c>
      <c r="J37" s="4"/>
      <c r="K37" s="4"/>
      <c r="L37" s="4"/>
      <c r="M37" s="4"/>
      <c r="N37" s="4"/>
      <c r="O37" s="4"/>
      <c r="P37" s="4">
        <v>200</v>
      </c>
      <c r="Q37" s="4"/>
      <c r="R37" s="4"/>
      <c r="S37" s="4"/>
      <c r="T37" s="4"/>
      <c r="U37" s="7">
        <f t="shared" si="14"/>
        <v>6175</v>
      </c>
      <c r="V37" s="8"/>
    </row>
    <row r="38" spans="1:22">
      <c r="A38" s="3">
        <v>43589</v>
      </c>
      <c r="B38" s="4" t="s">
        <v>32</v>
      </c>
      <c r="C38" s="4">
        <v>100</v>
      </c>
      <c r="D38" s="4"/>
      <c r="E38" s="4"/>
      <c r="F38" s="4"/>
      <c r="G38" s="4"/>
      <c r="H38" s="4"/>
      <c r="I38" s="4">
        <v>10</v>
      </c>
      <c r="J38" s="4"/>
      <c r="K38" s="4">
        <v>150</v>
      </c>
      <c r="L38" s="4"/>
      <c r="M38" s="4"/>
      <c r="N38" s="4"/>
      <c r="O38" s="4"/>
      <c r="P38" s="4"/>
      <c r="Q38" s="4"/>
      <c r="R38" s="4"/>
      <c r="S38" s="4"/>
      <c r="T38" s="4"/>
      <c r="U38" s="7">
        <f t="shared" si="14"/>
        <v>10250</v>
      </c>
      <c r="V38" s="8">
        <f>SUM(U36:U38)</f>
        <v>21765</v>
      </c>
    </row>
    <row r="39" spans="1:22">
      <c r="A39" s="3">
        <v>43589</v>
      </c>
      <c r="B39" s="4" t="s">
        <v>33</v>
      </c>
      <c r="C39" s="4">
        <v>500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7">
        <f t="shared" si="14"/>
        <v>20000</v>
      </c>
      <c r="V39" s="8"/>
    </row>
    <row r="40" spans="1:22">
      <c r="A40" s="3">
        <v>43589</v>
      </c>
      <c r="B40" s="4" t="s">
        <v>34</v>
      </c>
      <c r="C40" s="4">
        <v>150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7">
        <f t="shared" si="14"/>
        <v>6000</v>
      </c>
      <c r="V40" s="8">
        <f>SUM(U39:U40)</f>
        <v>26000</v>
      </c>
    </row>
    <row r="41" spans="1:22">
      <c r="A41" s="3">
        <v>43589</v>
      </c>
      <c r="B41" s="4" t="s">
        <v>35</v>
      </c>
      <c r="C41" s="4">
        <v>170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7">
        <f t="shared" si="14"/>
        <v>6800</v>
      </c>
      <c r="V41" s="8"/>
    </row>
    <row r="42" spans="1:22">
      <c r="A42" s="3">
        <v>43589</v>
      </c>
      <c r="B42" s="4" t="s">
        <v>36</v>
      </c>
      <c r="C42" s="4">
        <v>200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7">
        <f t="shared" si="14"/>
        <v>8000</v>
      </c>
      <c r="V42" s="8"/>
    </row>
    <row r="43" spans="1:22">
      <c r="A43" s="3">
        <v>43589</v>
      </c>
      <c r="B43" s="4" t="s">
        <v>37</v>
      </c>
      <c r="C43" s="4"/>
      <c r="D43" s="4"/>
      <c r="E43" s="4"/>
      <c r="F43" s="4">
        <v>160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7">
        <f t="shared" si="14"/>
        <v>6400</v>
      </c>
      <c r="V43" s="8"/>
    </row>
    <row r="44" spans="1:22">
      <c r="A44" s="3">
        <v>43589</v>
      </c>
      <c r="B44" s="4" t="s">
        <v>38</v>
      </c>
      <c r="C44" s="4"/>
      <c r="D44" s="4"/>
      <c r="E44" s="4"/>
      <c r="F44" s="4">
        <v>180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7">
        <f t="shared" si="14"/>
        <v>7200</v>
      </c>
      <c r="V44" s="8"/>
    </row>
    <row r="45" spans="1:22">
      <c r="A45" s="3">
        <v>43589</v>
      </c>
      <c r="B45" s="4" t="s">
        <v>39</v>
      </c>
      <c r="C45" s="4"/>
      <c r="D45" s="4"/>
      <c r="E45" s="4"/>
      <c r="F45" s="4">
        <v>160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7">
        <f t="shared" si="14"/>
        <v>6400</v>
      </c>
      <c r="V45" s="8">
        <f>SUM(U41:U45)</f>
        <v>34800</v>
      </c>
    </row>
    <row r="46" spans="1:22">
      <c r="A46" s="71" t="s">
        <v>1</v>
      </c>
      <c r="B46" s="71"/>
      <c r="C46" s="6">
        <f t="shared" ref="C46:T46" si="15">SUM(C36:C45)</f>
        <v>1151</v>
      </c>
      <c r="D46" s="6">
        <f t="shared" si="15"/>
        <v>0</v>
      </c>
      <c r="E46" s="6">
        <f t="shared" si="15"/>
        <v>0</v>
      </c>
      <c r="F46" s="6">
        <f t="shared" si="15"/>
        <v>500</v>
      </c>
      <c r="G46" s="6">
        <f t="shared" si="15"/>
        <v>0</v>
      </c>
      <c r="H46" s="6">
        <f t="shared" si="15"/>
        <v>0</v>
      </c>
      <c r="I46" s="6">
        <f t="shared" si="15"/>
        <v>61</v>
      </c>
      <c r="J46" s="6">
        <f t="shared" si="15"/>
        <v>0</v>
      </c>
      <c r="K46" s="6">
        <f t="shared" si="15"/>
        <v>250</v>
      </c>
      <c r="L46" s="6">
        <f t="shared" si="15"/>
        <v>0</v>
      </c>
      <c r="M46" s="6">
        <f t="shared" si="15"/>
        <v>0</v>
      </c>
      <c r="N46" s="6">
        <f t="shared" si="15"/>
        <v>0</v>
      </c>
      <c r="O46" s="6">
        <f t="shared" si="15"/>
        <v>0</v>
      </c>
      <c r="P46" s="6">
        <f t="shared" si="15"/>
        <v>200</v>
      </c>
      <c r="Q46" s="6">
        <f t="shared" si="15"/>
        <v>0</v>
      </c>
      <c r="R46" s="6">
        <f t="shared" si="15"/>
        <v>0</v>
      </c>
      <c r="S46" s="6">
        <f t="shared" si="15"/>
        <v>0</v>
      </c>
      <c r="T46" s="6">
        <f t="shared" si="15"/>
        <v>0</v>
      </c>
      <c r="U46" s="46">
        <f t="shared" si="14"/>
        <v>82565</v>
      </c>
      <c r="V46" s="8"/>
    </row>
    <row r="47" spans="1:22">
      <c r="A47" s="3">
        <v>43590</v>
      </c>
      <c r="B47" s="4" t="s">
        <v>22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7">
        <f t="shared" ref="U47:U57" si="16">(C47*40)+(D47*25)+(E47*20)+(F47*40)+(G47*50)+(H47*50)+(I47*25)+(J47*30)+(K47*40)+(L47*30)+(M47*30)+(N47*30)+(O47*30)+(P47*25+(Q47*1000)+(R47*1000)+(S47*950)+(T47*40))</f>
        <v>0</v>
      </c>
      <c r="V47" s="8"/>
    </row>
    <row r="48" spans="1:22">
      <c r="A48" s="3">
        <v>43590</v>
      </c>
      <c r="B48" s="4" t="s">
        <v>24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7">
        <f t="shared" si="16"/>
        <v>0</v>
      </c>
      <c r="V48" s="8"/>
    </row>
    <row r="49" spans="1:22">
      <c r="A49" s="3">
        <v>43590</v>
      </c>
      <c r="B49" s="4" t="s">
        <v>32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7">
        <f t="shared" si="16"/>
        <v>0</v>
      </c>
      <c r="V49" s="8">
        <f>SUM(U47:U49)</f>
        <v>0</v>
      </c>
    </row>
    <row r="50" spans="1:22">
      <c r="A50" s="3">
        <v>43590</v>
      </c>
      <c r="B50" s="4" t="s">
        <v>33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7">
        <f t="shared" si="16"/>
        <v>0</v>
      </c>
      <c r="V50" s="8"/>
    </row>
    <row r="51" spans="1:22">
      <c r="A51" s="3">
        <v>43590</v>
      </c>
      <c r="B51" s="4" t="s">
        <v>34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7">
        <f t="shared" si="16"/>
        <v>0</v>
      </c>
      <c r="V51" s="8">
        <f>SUM(U50:U51)</f>
        <v>0</v>
      </c>
    </row>
    <row r="52" spans="1:22">
      <c r="A52" s="3">
        <v>43590</v>
      </c>
      <c r="B52" s="4" t="s">
        <v>35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7">
        <f t="shared" si="16"/>
        <v>0</v>
      </c>
      <c r="V52" s="8"/>
    </row>
    <row r="53" spans="1:22">
      <c r="A53" s="3">
        <v>43590</v>
      </c>
      <c r="B53" s="4" t="s">
        <v>36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7">
        <f t="shared" si="16"/>
        <v>0</v>
      </c>
      <c r="V53" s="8"/>
    </row>
    <row r="54" spans="1:22">
      <c r="A54" s="3">
        <v>43590</v>
      </c>
      <c r="B54" s="4" t="s">
        <v>37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7">
        <f t="shared" si="16"/>
        <v>0</v>
      </c>
      <c r="V54" s="8"/>
    </row>
    <row r="55" spans="1:22">
      <c r="A55" s="3">
        <v>43590</v>
      </c>
      <c r="B55" s="4" t="s">
        <v>38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7">
        <f t="shared" si="16"/>
        <v>0</v>
      </c>
      <c r="V55" s="8"/>
    </row>
    <row r="56" spans="1:22">
      <c r="A56" s="3">
        <v>43590</v>
      </c>
      <c r="B56" s="4" t="s">
        <v>39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7">
        <f t="shared" si="16"/>
        <v>0</v>
      </c>
      <c r="V56" s="8">
        <f>SUM(U52:U56)</f>
        <v>0</v>
      </c>
    </row>
    <row r="57" spans="1:22">
      <c r="A57" s="71" t="s">
        <v>1</v>
      </c>
      <c r="B57" s="71"/>
      <c r="C57" s="6">
        <f t="shared" ref="C57:T57" si="17">SUM(C47:C56)</f>
        <v>0</v>
      </c>
      <c r="D57" s="6">
        <f t="shared" si="17"/>
        <v>0</v>
      </c>
      <c r="E57" s="6">
        <f t="shared" si="17"/>
        <v>0</v>
      </c>
      <c r="F57" s="6">
        <f t="shared" si="17"/>
        <v>0</v>
      </c>
      <c r="G57" s="6">
        <f t="shared" si="17"/>
        <v>0</v>
      </c>
      <c r="H57" s="6">
        <f t="shared" si="17"/>
        <v>0</v>
      </c>
      <c r="I57" s="6">
        <f t="shared" si="17"/>
        <v>0</v>
      </c>
      <c r="J57" s="6">
        <f t="shared" si="17"/>
        <v>0</v>
      </c>
      <c r="K57" s="6">
        <f t="shared" si="17"/>
        <v>0</v>
      </c>
      <c r="L57" s="6">
        <f t="shared" si="17"/>
        <v>0</v>
      </c>
      <c r="M57" s="6">
        <f t="shared" si="17"/>
        <v>0</v>
      </c>
      <c r="N57" s="6">
        <f t="shared" si="17"/>
        <v>0</v>
      </c>
      <c r="O57" s="6">
        <f t="shared" si="17"/>
        <v>0</v>
      </c>
      <c r="P57" s="6">
        <f t="shared" si="17"/>
        <v>0</v>
      </c>
      <c r="Q57" s="6">
        <f t="shared" si="17"/>
        <v>0</v>
      </c>
      <c r="R57" s="6">
        <f t="shared" si="17"/>
        <v>0</v>
      </c>
      <c r="S57" s="6">
        <f t="shared" si="17"/>
        <v>0</v>
      </c>
      <c r="T57" s="6">
        <f t="shared" si="17"/>
        <v>0</v>
      </c>
      <c r="U57" s="46">
        <f t="shared" si="16"/>
        <v>0</v>
      </c>
      <c r="V57" s="8"/>
    </row>
    <row r="58" spans="1:22">
      <c r="A58" s="3">
        <v>43591</v>
      </c>
      <c r="B58" s="4" t="s">
        <v>22</v>
      </c>
      <c r="C58" s="4"/>
      <c r="D58" s="4"/>
      <c r="E58" s="4"/>
      <c r="F58" s="4"/>
      <c r="G58" s="4"/>
      <c r="H58" s="4"/>
      <c r="I58" s="4">
        <v>7</v>
      </c>
      <c r="J58" s="4"/>
      <c r="K58" s="4">
        <v>250</v>
      </c>
      <c r="L58" s="4"/>
      <c r="M58" s="4"/>
      <c r="N58" s="4"/>
      <c r="O58" s="4"/>
      <c r="P58" s="4"/>
      <c r="Q58" s="4"/>
      <c r="R58" s="4"/>
      <c r="S58" s="4"/>
      <c r="T58" s="4"/>
      <c r="U58" s="7">
        <f t="shared" ref="U58:U68" si="18">(C58*40)+(D58*25)+(E58*20)+(F58*40)+(G58*50)+(H58*50)+(I58*25)+(J58*30)+(K58*40)+(L58*30)+(M58*30)+(N58*30)+(O58*30)+(P58*25+(Q58*1000)+(R58*1000)+(S58*950)+(T58*40))</f>
        <v>10175</v>
      </c>
      <c r="V58" s="8"/>
    </row>
    <row r="59" spans="1:22">
      <c r="A59" s="3">
        <v>43591</v>
      </c>
      <c r="B59" s="4" t="s">
        <v>24</v>
      </c>
      <c r="C59" s="4"/>
      <c r="D59" s="4"/>
      <c r="E59" s="4"/>
      <c r="F59" s="4"/>
      <c r="G59" s="4"/>
      <c r="H59" s="4"/>
      <c r="I59" s="4">
        <v>50</v>
      </c>
      <c r="J59" s="4"/>
      <c r="K59" s="4"/>
      <c r="L59" s="4"/>
      <c r="M59" s="4"/>
      <c r="N59" s="4"/>
      <c r="O59" s="4"/>
      <c r="P59" s="4">
        <v>350</v>
      </c>
      <c r="Q59" s="4"/>
      <c r="R59" s="4"/>
      <c r="S59" s="4"/>
      <c r="T59" s="4"/>
      <c r="U59" s="7">
        <f t="shared" si="18"/>
        <v>10000</v>
      </c>
      <c r="V59" s="8"/>
    </row>
    <row r="60" spans="1:22">
      <c r="A60" s="3">
        <v>43591</v>
      </c>
      <c r="B60" s="4" t="s">
        <v>32</v>
      </c>
      <c r="C60" s="4"/>
      <c r="D60" s="4"/>
      <c r="E60" s="4"/>
      <c r="F60" s="4"/>
      <c r="G60" s="4"/>
      <c r="H60" s="4"/>
      <c r="I60" s="4">
        <v>26</v>
      </c>
      <c r="J60" s="4"/>
      <c r="K60" s="4">
        <v>300</v>
      </c>
      <c r="L60" s="4"/>
      <c r="M60" s="4">
        <v>300</v>
      </c>
      <c r="N60" s="4"/>
      <c r="O60" s="4"/>
      <c r="P60" s="4"/>
      <c r="Q60" s="4">
        <v>13</v>
      </c>
      <c r="R60" s="4"/>
      <c r="S60" s="4"/>
      <c r="T60" s="4"/>
      <c r="U60" s="7">
        <f t="shared" si="18"/>
        <v>34650</v>
      </c>
      <c r="V60" s="8">
        <f>SUM(U58:U60)</f>
        <v>54825</v>
      </c>
    </row>
    <row r="61" spans="1:22">
      <c r="A61" s="3">
        <v>43591</v>
      </c>
      <c r="B61" s="4" t="s">
        <v>33</v>
      </c>
      <c r="C61" s="4">
        <v>790</v>
      </c>
      <c r="D61" s="4"/>
      <c r="E61" s="4"/>
      <c r="F61" s="4">
        <v>200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7">
        <f t="shared" si="18"/>
        <v>39600</v>
      </c>
      <c r="V61" s="8"/>
    </row>
    <row r="62" spans="1:22">
      <c r="A62" s="3">
        <v>43591</v>
      </c>
      <c r="B62" s="4" t="s">
        <v>34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>
        <v>20</v>
      </c>
      <c r="S62" s="4"/>
      <c r="T62" s="4"/>
      <c r="U62" s="7">
        <f t="shared" si="18"/>
        <v>20000</v>
      </c>
      <c r="V62" s="8">
        <f>SUM(U61:U62)</f>
        <v>59600</v>
      </c>
    </row>
    <row r="63" spans="1:22">
      <c r="A63" s="3">
        <v>43591</v>
      </c>
      <c r="B63" s="4" t="s">
        <v>35</v>
      </c>
      <c r="C63" s="4">
        <v>300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7">
        <f t="shared" si="18"/>
        <v>12000</v>
      </c>
      <c r="V63" s="8"/>
    </row>
    <row r="64" spans="1:22">
      <c r="A64" s="3">
        <v>43591</v>
      </c>
      <c r="B64" s="4" t="s">
        <v>36</v>
      </c>
      <c r="C64" s="4"/>
      <c r="D64" s="4"/>
      <c r="E64" s="4"/>
      <c r="F64" s="4">
        <v>400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7">
        <f t="shared" si="18"/>
        <v>16000</v>
      </c>
      <c r="V64" s="8"/>
    </row>
    <row r="65" spans="1:22">
      <c r="A65" s="3">
        <v>43591</v>
      </c>
      <c r="B65" s="4" t="s">
        <v>37</v>
      </c>
      <c r="C65" s="4">
        <v>300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7">
        <f t="shared" si="18"/>
        <v>12000</v>
      </c>
      <c r="V65" s="8"/>
    </row>
    <row r="66" spans="1:22">
      <c r="A66" s="3">
        <v>43591</v>
      </c>
      <c r="B66" s="4" t="s">
        <v>38</v>
      </c>
      <c r="C66" s="4">
        <v>285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7">
        <f t="shared" si="18"/>
        <v>11400</v>
      </c>
      <c r="V66" s="8"/>
    </row>
    <row r="67" spans="1:22">
      <c r="A67" s="3">
        <v>43591</v>
      </c>
      <c r="B67" s="4" t="s">
        <v>39</v>
      </c>
      <c r="C67" s="4"/>
      <c r="D67" s="4"/>
      <c r="E67" s="4"/>
      <c r="F67" s="4">
        <v>300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7">
        <f t="shared" si="18"/>
        <v>12000</v>
      </c>
      <c r="V67" s="8">
        <f>SUM(U63:U67)</f>
        <v>63400</v>
      </c>
    </row>
    <row r="68" spans="1:22">
      <c r="A68" s="71" t="s">
        <v>1</v>
      </c>
      <c r="B68" s="71"/>
      <c r="C68" s="6">
        <f t="shared" ref="C68:T68" si="19">SUM(C58:C67)</f>
        <v>1675</v>
      </c>
      <c r="D68" s="6">
        <f t="shared" si="19"/>
        <v>0</v>
      </c>
      <c r="E68" s="6">
        <f t="shared" si="19"/>
        <v>0</v>
      </c>
      <c r="F68" s="6">
        <f t="shared" si="19"/>
        <v>900</v>
      </c>
      <c r="G68" s="6">
        <f t="shared" si="19"/>
        <v>0</v>
      </c>
      <c r="H68" s="6">
        <f t="shared" si="19"/>
        <v>0</v>
      </c>
      <c r="I68" s="6">
        <f t="shared" si="19"/>
        <v>83</v>
      </c>
      <c r="J68" s="6">
        <f t="shared" si="19"/>
        <v>0</v>
      </c>
      <c r="K68" s="6">
        <f t="shared" si="19"/>
        <v>550</v>
      </c>
      <c r="L68" s="6">
        <f t="shared" si="19"/>
        <v>0</v>
      </c>
      <c r="M68" s="6">
        <f t="shared" si="19"/>
        <v>300</v>
      </c>
      <c r="N68" s="6">
        <f t="shared" si="19"/>
        <v>0</v>
      </c>
      <c r="O68" s="6">
        <f t="shared" si="19"/>
        <v>0</v>
      </c>
      <c r="P68" s="6">
        <f t="shared" si="19"/>
        <v>350</v>
      </c>
      <c r="Q68" s="6">
        <f t="shared" si="19"/>
        <v>13</v>
      </c>
      <c r="R68" s="6">
        <f t="shared" si="19"/>
        <v>20</v>
      </c>
      <c r="S68" s="6">
        <f t="shared" si="19"/>
        <v>0</v>
      </c>
      <c r="T68" s="6">
        <f t="shared" si="19"/>
        <v>0</v>
      </c>
      <c r="U68" s="46">
        <f t="shared" si="18"/>
        <v>177825</v>
      </c>
      <c r="V68" s="8"/>
    </row>
    <row r="69" spans="1:22">
      <c r="A69" s="3">
        <v>43592</v>
      </c>
      <c r="B69" s="4" t="s">
        <v>22</v>
      </c>
      <c r="C69" s="4"/>
      <c r="D69" s="4"/>
      <c r="E69" s="4"/>
      <c r="F69" s="4"/>
      <c r="G69" s="4"/>
      <c r="H69" s="4"/>
      <c r="I69" s="4">
        <v>2</v>
      </c>
      <c r="J69" s="4"/>
      <c r="K69" s="4">
        <v>207</v>
      </c>
      <c r="L69" s="4"/>
      <c r="M69" s="4">
        <v>116</v>
      </c>
      <c r="N69" s="4"/>
      <c r="O69" s="4"/>
      <c r="P69" s="4"/>
      <c r="Q69" s="4"/>
      <c r="R69" s="4"/>
      <c r="S69" s="4"/>
      <c r="T69" s="4"/>
      <c r="U69" s="7">
        <f t="shared" ref="U69:U79" si="20">(C69*40)+(D69*25)+(E69*20)+(F69*40)+(G69*50)+(H69*50)+(I69*25)+(J69*30)+(K69*40)+(L69*30)+(M69*30)+(N69*30)+(O69*30)+(P69*25+(Q69*1000)+(R69*1000)+(S69*950)+(T69*40))</f>
        <v>11810</v>
      </c>
      <c r="V69" s="8"/>
    </row>
    <row r="70" spans="1:22">
      <c r="A70" s="3">
        <v>43592</v>
      </c>
      <c r="B70" s="4" t="s">
        <v>24</v>
      </c>
      <c r="C70" s="4"/>
      <c r="D70" s="4"/>
      <c r="E70" s="4"/>
      <c r="F70" s="4"/>
      <c r="G70" s="4"/>
      <c r="H70" s="4"/>
      <c r="I70" s="4">
        <v>317</v>
      </c>
      <c r="J70" s="4"/>
      <c r="K70" s="4"/>
      <c r="L70" s="4"/>
      <c r="M70" s="4"/>
      <c r="N70" s="4"/>
      <c r="O70" s="4"/>
      <c r="P70" s="4">
        <v>34</v>
      </c>
      <c r="Q70" s="4"/>
      <c r="R70" s="4"/>
      <c r="S70" s="4"/>
      <c r="T70" s="4"/>
      <c r="U70" s="7">
        <f t="shared" si="20"/>
        <v>8775</v>
      </c>
      <c r="V70" s="8"/>
    </row>
    <row r="71" spans="1:22">
      <c r="A71" s="3">
        <v>43592</v>
      </c>
      <c r="B71" s="4" t="s">
        <v>32</v>
      </c>
      <c r="C71" s="4">
        <v>223</v>
      </c>
      <c r="D71" s="4"/>
      <c r="E71" s="4"/>
      <c r="F71" s="4"/>
      <c r="G71" s="4"/>
      <c r="H71" s="4"/>
      <c r="I71" s="4">
        <v>16</v>
      </c>
      <c r="J71" s="4"/>
      <c r="K71" s="4"/>
      <c r="L71" s="4"/>
      <c r="M71" s="4">
        <v>329</v>
      </c>
      <c r="N71" s="4"/>
      <c r="O71" s="4"/>
      <c r="P71" s="4"/>
      <c r="Q71" s="4"/>
      <c r="R71" s="4"/>
      <c r="S71" s="4"/>
      <c r="T71" s="4"/>
      <c r="U71" s="7">
        <f t="shared" si="20"/>
        <v>19190</v>
      </c>
      <c r="V71" s="8">
        <f>SUM(U69:U71)</f>
        <v>39775</v>
      </c>
    </row>
    <row r="72" spans="1:22">
      <c r="A72" s="3">
        <v>43592</v>
      </c>
      <c r="B72" s="4" t="s">
        <v>33</v>
      </c>
      <c r="C72" s="4">
        <v>550</v>
      </c>
      <c r="D72" s="4">
        <v>320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7">
        <f t="shared" si="20"/>
        <v>30000</v>
      </c>
      <c r="V72" s="8"/>
    </row>
    <row r="73" spans="1:22">
      <c r="A73" s="3">
        <v>43592</v>
      </c>
      <c r="B73" s="4" t="s">
        <v>34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>
        <v>10</v>
      </c>
      <c r="S73" s="4"/>
      <c r="T73" s="4"/>
      <c r="U73" s="7">
        <f t="shared" si="20"/>
        <v>10000</v>
      </c>
      <c r="V73" s="8">
        <f>SUM(U72:U73)</f>
        <v>40000</v>
      </c>
    </row>
    <row r="74" spans="1:22">
      <c r="A74" s="3">
        <v>43592</v>
      </c>
      <c r="B74" s="4" t="s">
        <v>35</v>
      </c>
      <c r="C74" s="4"/>
      <c r="D74" s="4"/>
      <c r="E74" s="4"/>
      <c r="F74" s="4">
        <v>120</v>
      </c>
      <c r="G74" s="4"/>
      <c r="H74" s="4">
        <v>150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7">
        <f t="shared" si="20"/>
        <v>12300</v>
      </c>
      <c r="V74" s="8"/>
    </row>
    <row r="75" spans="1:22">
      <c r="A75" s="3">
        <v>43592</v>
      </c>
      <c r="B75" s="4" t="s">
        <v>36</v>
      </c>
      <c r="C75" s="4">
        <v>280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7">
        <f t="shared" si="20"/>
        <v>11200</v>
      </c>
      <c r="V75" s="8"/>
    </row>
    <row r="76" spans="1:22">
      <c r="A76" s="3">
        <v>43592</v>
      </c>
      <c r="B76" s="4" t="s">
        <v>37</v>
      </c>
      <c r="C76" s="4">
        <v>350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7">
        <f t="shared" si="20"/>
        <v>14000</v>
      </c>
      <c r="V76" s="8"/>
    </row>
    <row r="77" spans="1:22">
      <c r="A77" s="3">
        <v>43592</v>
      </c>
      <c r="B77" s="4" t="s">
        <v>38</v>
      </c>
      <c r="C77" s="4">
        <v>170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7">
        <f t="shared" si="20"/>
        <v>6800</v>
      </c>
      <c r="V77" s="8"/>
    </row>
    <row r="78" spans="1:22">
      <c r="A78" s="3">
        <v>43592</v>
      </c>
      <c r="B78" s="4" t="s">
        <v>39</v>
      </c>
      <c r="C78" s="4"/>
      <c r="D78" s="4"/>
      <c r="E78" s="4"/>
      <c r="F78" s="4">
        <v>346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7">
        <f t="shared" si="20"/>
        <v>13840</v>
      </c>
      <c r="V78" s="8">
        <f>SUM(U74:U78)</f>
        <v>58140</v>
      </c>
    </row>
    <row r="79" spans="1:22">
      <c r="A79" s="71" t="s">
        <v>1</v>
      </c>
      <c r="B79" s="71"/>
      <c r="C79" s="6">
        <f t="shared" ref="C79:T79" si="21">SUM(C69:C78)</f>
        <v>1573</v>
      </c>
      <c r="D79" s="6">
        <f t="shared" si="21"/>
        <v>320</v>
      </c>
      <c r="E79" s="6">
        <f t="shared" si="21"/>
        <v>0</v>
      </c>
      <c r="F79" s="6">
        <f t="shared" si="21"/>
        <v>466</v>
      </c>
      <c r="G79" s="6">
        <f t="shared" si="21"/>
        <v>0</v>
      </c>
      <c r="H79" s="6">
        <f t="shared" si="21"/>
        <v>150</v>
      </c>
      <c r="I79" s="6">
        <f t="shared" si="21"/>
        <v>335</v>
      </c>
      <c r="J79" s="6">
        <f t="shared" si="21"/>
        <v>0</v>
      </c>
      <c r="K79" s="6">
        <f t="shared" si="21"/>
        <v>207</v>
      </c>
      <c r="L79" s="6">
        <f t="shared" si="21"/>
        <v>0</v>
      </c>
      <c r="M79" s="6">
        <f t="shared" si="21"/>
        <v>445</v>
      </c>
      <c r="N79" s="6">
        <f t="shared" si="21"/>
        <v>0</v>
      </c>
      <c r="O79" s="6">
        <f t="shared" si="21"/>
        <v>0</v>
      </c>
      <c r="P79" s="6">
        <f t="shared" si="21"/>
        <v>34</v>
      </c>
      <c r="Q79" s="6">
        <f t="shared" si="21"/>
        <v>0</v>
      </c>
      <c r="R79" s="6">
        <f t="shared" si="21"/>
        <v>10</v>
      </c>
      <c r="S79" s="6">
        <f t="shared" si="21"/>
        <v>0</v>
      </c>
      <c r="T79" s="6">
        <f t="shared" si="21"/>
        <v>0</v>
      </c>
      <c r="U79" s="46">
        <f t="shared" si="20"/>
        <v>137915</v>
      </c>
      <c r="V79" s="8"/>
    </row>
    <row r="80" spans="1:22">
      <c r="A80" s="3">
        <v>43593</v>
      </c>
      <c r="B80" s="4" t="s">
        <v>22</v>
      </c>
      <c r="C80" s="4">
        <v>61</v>
      </c>
      <c r="D80" s="4"/>
      <c r="E80" s="4"/>
      <c r="F80" s="4"/>
      <c r="G80" s="4"/>
      <c r="H80" s="4"/>
      <c r="I80" s="4">
        <v>4</v>
      </c>
      <c r="J80" s="4"/>
      <c r="K80" s="4">
        <v>225</v>
      </c>
      <c r="L80" s="4"/>
      <c r="M80" s="4">
        <v>34</v>
      </c>
      <c r="N80" s="4"/>
      <c r="O80" s="4"/>
      <c r="P80" s="4"/>
      <c r="Q80" s="4"/>
      <c r="R80" s="4"/>
      <c r="S80" s="4"/>
      <c r="T80" s="4"/>
      <c r="U80" s="7">
        <f t="shared" ref="U80:U90" si="22">(C80*40)+(D80*25)+(E80*20)+(F80*40)+(G80*50)+(H80*50)+(I80*25)+(J80*30)+(K80*40)+(L80*30)+(M80*30)+(N80*30)+(O80*30)+(P80*25+(Q80*1000)+(R80*1000)+(S80*950)+(T80*40))</f>
        <v>12560</v>
      </c>
      <c r="V80" s="8"/>
    </row>
    <row r="81" spans="1:22">
      <c r="A81" s="3">
        <v>43593</v>
      </c>
      <c r="B81" s="4" t="s">
        <v>24</v>
      </c>
      <c r="C81" s="4"/>
      <c r="D81" s="4"/>
      <c r="E81" s="4"/>
      <c r="F81" s="4"/>
      <c r="G81" s="4"/>
      <c r="H81" s="4"/>
      <c r="I81" s="4">
        <v>457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7">
        <f t="shared" si="22"/>
        <v>11425</v>
      </c>
      <c r="V81" s="8"/>
    </row>
    <row r="82" spans="1:22">
      <c r="A82" s="3">
        <v>43593</v>
      </c>
      <c r="B82" s="4" t="s">
        <v>32</v>
      </c>
      <c r="C82" s="4">
        <v>442</v>
      </c>
      <c r="D82" s="4"/>
      <c r="E82" s="4"/>
      <c r="F82" s="4"/>
      <c r="G82" s="4"/>
      <c r="H82" s="4"/>
      <c r="I82" s="4">
        <v>14</v>
      </c>
      <c r="J82" s="4"/>
      <c r="K82" s="4"/>
      <c r="L82" s="4"/>
      <c r="M82" s="4">
        <v>53</v>
      </c>
      <c r="N82" s="4"/>
      <c r="O82" s="4"/>
      <c r="P82" s="4"/>
      <c r="Q82" s="4"/>
      <c r="R82" s="4"/>
      <c r="S82" s="4"/>
      <c r="T82" s="4"/>
      <c r="U82" s="7">
        <f t="shared" si="22"/>
        <v>19620</v>
      </c>
      <c r="V82" s="8">
        <f>SUM(U80:U82)</f>
        <v>43605</v>
      </c>
    </row>
    <row r="83" spans="1:22">
      <c r="A83" s="3">
        <v>43593</v>
      </c>
      <c r="B83" s="4" t="s">
        <v>33</v>
      </c>
      <c r="C83" s="4">
        <v>561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7">
        <f t="shared" si="22"/>
        <v>22440</v>
      </c>
      <c r="V83" s="8"/>
    </row>
    <row r="84" spans="1:22">
      <c r="A84" s="3">
        <v>43593</v>
      </c>
      <c r="B84" s="4" t="s">
        <v>34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>
        <v>17</v>
      </c>
      <c r="S84" s="4"/>
      <c r="T84" s="4"/>
      <c r="U84" s="7">
        <f t="shared" si="22"/>
        <v>17000</v>
      </c>
      <c r="V84" s="8">
        <f>SUM(U83:U84)</f>
        <v>39440</v>
      </c>
    </row>
    <row r="85" spans="1:22">
      <c r="A85" s="3">
        <v>43593</v>
      </c>
      <c r="B85" s="4" t="s">
        <v>35</v>
      </c>
      <c r="C85" s="4">
        <v>200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7">
        <f t="shared" si="22"/>
        <v>8000</v>
      </c>
      <c r="V85" s="8"/>
    </row>
    <row r="86" spans="1:22">
      <c r="A86" s="3">
        <v>43593</v>
      </c>
      <c r="B86" s="4" t="s">
        <v>36</v>
      </c>
      <c r="C86" s="4">
        <v>300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7">
        <f t="shared" si="22"/>
        <v>12000</v>
      </c>
      <c r="V86" s="8"/>
    </row>
    <row r="87" spans="1:22">
      <c r="A87" s="3">
        <v>43593</v>
      </c>
      <c r="B87" s="4" t="s">
        <v>37</v>
      </c>
      <c r="C87" s="4">
        <v>300</v>
      </c>
      <c r="D87" s="4"/>
      <c r="E87" s="4"/>
      <c r="F87" s="4">
        <v>50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7">
        <f t="shared" si="22"/>
        <v>14000</v>
      </c>
      <c r="V87" s="8"/>
    </row>
    <row r="88" spans="1:22">
      <c r="A88" s="3">
        <v>43593</v>
      </c>
      <c r="B88" s="4" t="s">
        <v>38</v>
      </c>
      <c r="C88" s="4"/>
      <c r="D88" s="4"/>
      <c r="E88" s="4"/>
      <c r="F88" s="4">
        <v>350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7">
        <f t="shared" si="22"/>
        <v>14000</v>
      </c>
      <c r="V88" s="8"/>
    </row>
    <row r="89" spans="1:22">
      <c r="A89" s="3">
        <v>43593</v>
      </c>
      <c r="B89" s="4" t="s">
        <v>39</v>
      </c>
      <c r="C89" s="4"/>
      <c r="D89" s="4"/>
      <c r="E89" s="4"/>
      <c r="F89" s="4">
        <v>300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7">
        <f t="shared" si="22"/>
        <v>12000</v>
      </c>
      <c r="V89" s="8">
        <f>SUM(U85:U89)</f>
        <v>60000</v>
      </c>
    </row>
    <row r="90" spans="1:22">
      <c r="A90" s="71" t="s">
        <v>1</v>
      </c>
      <c r="B90" s="71"/>
      <c r="C90" s="6">
        <f t="shared" ref="C90:T90" si="23">SUM(C80:C89)</f>
        <v>1864</v>
      </c>
      <c r="D90" s="6">
        <f t="shared" si="23"/>
        <v>0</v>
      </c>
      <c r="E90" s="6">
        <f t="shared" si="23"/>
        <v>0</v>
      </c>
      <c r="F90" s="6">
        <f t="shared" si="23"/>
        <v>700</v>
      </c>
      <c r="G90" s="6">
        <f t="shared" si="23"/>
        <v>0</v>
      </c>
      <c r="H90" s="6">
        <f t="shared" si="23"/>
        <v>0</v>
      </c>
      <c r="I90" s="6">
        <f t="shared" si="23"/>
        <v>475</v>
      </c>
      <c r="J90" s="6">
        <f t="shared" si="23"/>
        <v>0</v>
      </c>
      <c r="K90" s="6">
        <f t="shared" si="23"/>
        <v>225</v>
      </c>
      <c r="L90" s="6">
        <f t="shared" si="23"/>
        <v>0</v>
      </c>
      <c r="M90" s="6">
        <f t="shared" si="23"/>
        <v>87</v>
      </c>
      <c r="N90" s="6">
        <f t="shared" si="23"/>
        <v>0</v>
      </c>
      <c r="O90" s="6">
        <f t="shared" si="23"/>
        <v>0</v>
      </c>
      <c r="P90" s="6">
        <f t="shared" si="23"/>
        <v>0</v>
      </c>
      <c r="Q90" s="6">
        <f t="shared" si="23"/>
        <v>0</v>
      </c>
      <c r="R90" s="6">
        <f t="shared" si="23"/>
        <v>17</v>
      </c>
      <c r="S90" s="6">
        <f t="shared" si="23"/>
        <v>0</v>
      </c>
      <c r="T90" s="6">
        <f t="shared" si="23"/>
        <v>0</v>
      </c>
      <c r="U90" s="46">
        <f t="shared" si="22"/>
        <v>143045</v>
      </c>
      <c r="V90" s="8"/>
    </row>
    <row r="91" spans="1:22">
      <c r="A91" s="3">
        <v>43594</v>
      </c>
      <c r="B91" s="4" t="s">
        <v>22</v>
      </c>
      <c r="C91" s="4"/>
      <c r="D91" s="4"/>
      <c r="E91" s="4"/>
      <c r="F91" s="4"/>
      <c r="G91" s="4"/>
      <c r="H91" s="4"/>
      <c r="I91" s="4">
        <v>12</v>
      </c>
      <c r="J91" s="4"/>
      <c r="K91" s="4">
        <v>31</v>
      </c>
      <c r="L91" s="4"/>
      <c r="M91" s="4"/>
      <c r="N91" s="4"/>
      <c r="O91" s="4"/>
      <c r="P91" s="4"/>
      <c r="Q91" s="4">
        <v>11</v>
      </c>
      <c r="R91" s="4"/>
      <c r="S91" s="4"/>
      <c r="T91" s="4"/>
      <c r="U91" s="7">
        <f t="shared" ref="U91:U101" si="24">(C91*40)+(D91*25)+(E91*20)+(F91*40)+(G91*50)+(H91*50)+(I91*25)+(J91*30)+(K91*40)+(L91*30)+(M91*30)+(N91*30)+(O91*30)+(P91*25+(Q91*1000)+(R91*1000)+(S91*950)+(T91*40))</f>
        <v>12540</v>
      </c>
      <c r="V91" s="8"/>
    </row>
    <row r="92" spans="1:22">
      <c r="A92" s="3">
        <v>43594</v>
      </c>
      <c r="B92" s="4" t="s">
        <v>24</v>
      </c>
      <c r="C92" s="4"/>
      <c r="D92" s="4"/>
      <c r="E92" s="4"/>
      <c r="F92" s="4"/>
      <c r="G92" s="4"/>
      <c r="H92" s="4"/>
      <c r="I92" s="4">
        <v>200</v>
      </c>
      <c r="J92" s="4"/>
      <c r="K92" s="4"/>
      <c r="L92" s="4"/>
      <c r="M92" s="4"/>
      <c r="N92" s="4"/>
      <c r="O92" s="4"/>
      <c r="P92" s="4">
        <v>150</v>
      </c>
      <c r="Q92" s="4"/>
      <c r="R92" s="4"/>
      <c r="S92" s="4"/>
      <c r="T92" s="4"/>
      <c r="U92" s="7">
        <f t="shared" si="24"/>
        <v>8750</v>
      </c>
      <c r="V92" s="8"/>
    </row>
    <row r="93" spans="1:22">
      <c r="A93" s="3">
        <v>43594</v>
      </c>
      <c r="B93" s="4" t="s">
        <v>32</v>
      </c>
      <c r="C93" s="4">
        <v>400</v>
      </c>
      <c r="D93" s="4"/>
      <c r="E93" s="4"/>
      <c r="F93" s="4"/>
      <c r="G93" s="4"/>
      <c r="H93" s="4"/>
      <c r="I93" s="4">
        <v>13</v>
      </c>
      <c r="J93" s="4"/>
      <c r="K93" s="4">
        <v>131</v>
      </c>
      <c r="L93" s="4"/>
      <c r="M93" s="4"/>
      <c r="N93" s="4"/>
      <c r="O93" s="4"/>
      <c r="P93" s="4"/>
      <c r="Q93" s="4"/>
      <c r="R93" s="4"/>
      <c r="S93" s="4"/>
      <c r="T93" s="4"/>
      <c r="U93" s="7">
        <f t="shared" si="24"/>
        <v>21565</v>
      </c>
      <c r="V93" s="8">
        <f>SUM(U91:U93)</f>
        <v>42855</v>
      </c>
    </row>
    <row r="94" spans="1:22">
      <c r="A94" s="3">
        <v>43594</v>
      </c>
      <c r="B94" s="4" t="s">
        <v>33</v>
      </c>
      <c r="C94" s="4">
        <v>567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7">
        <f t="shared" si="24"/>
        <v>22680</v>
      </c>
      <c r="V94" s="8"/>
    </row>
    <row r="95" spans="1:22">
      <c r="A95" s="3">
        <v>43594</v>
      </c>
      <c r="B95" s="4" t="s">
        <v>34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>
        <v>10</v>
      </c>
      <c r="S95" s="4"/>
      <c r="T95" s="4"/>
      <c r="U95" s="7">
        <f t="shared" si="24"/>
        <v>10000</v>
      </c>
      <c r="V95" s="8">
        <f>SUM(U94:U95)</f>
        <v>32680</v>
      </c>
    </row>
    <row r="96" spans="1:22">
      <c r="A96" s="3">
        <v>43594</v>
      </c>
      <c r="B96" s="4" t="s">
        <v>35</v>
      </c>
      <c r="C96" s="4">
        <v>200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7">
        <f t="shared" si="24"/>
        <v>8000</v>
      </c>
      <c r="V96" s="8"/>
    </row>
    <row r="97" spans="1:22">
      <c r="A97" s="3">
        <v>43594</v>
      </c>
      <c r="B97" s="4" t="s">
        <v>36</v>
      </c>
      <c r="C97" s="4">
        <v>231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7">
        <f t="shared" si="24"/>
        <v>9240</v>
      </c>
      <c r="V97" s="8"/>
    </row>
    <row r="98" spans="1:22">
      <c r="A98" s="3">
        <v>43594</v>
      </c>
      <c r="B98" s="4" t="s">
        <v>37</v>
      </c>
      <c r="C98" s="4"/>
      <c r="D98" s="4"/>
      <c r="E98" s="4"/>
      <c r="F98" s="4">
        <v>300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7">
        <f t="shared" si="24"/>
        <v>12000</v>
      </c>
      <c r="V98" s="8"/>
    </row>
    <row r="99" spans="1:22">
      <c r="A99" s="3">
        <v>43594</v>
      </c>
      <c r="B99" s="4" t="s">
        <v>38</v>
      </c>
      <c r="C99" s="4"/>
      <c r="D99" s="4"/>
      <c r="E99" s="4"/>
      <c r="F99" s="4">
        <v>200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7">
        <f t="shared" si="24"/>
        <v>8000</v>
      </c>
      <c r="V99" s="8"/>
    </row>
    <row r="100" spans="1:22">
      <c r="A100" s="3">
        <v>43594</v>
      </c>
      <c r="B100" s="4" t="s">
        <v>39</v>
      </c>
      <c r="C100" s="4"/>
      <c r="D100" s="4"/>
      <c r="E100" s="4"/>
      <c r="F100" s="4">
        <v>300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7">
        <f t="shared" si="24"/>
        <v>12000</v>
      </c>
      <c r="V100" s="8">
        <f>SUM(U96:U100)</f>
        <v>49240</v>
      </c>
    </row>
    <row r="101" spans="1:22">
      <c r="A101" s="71" t="s">
        <v>1</v>
      </c>
      <c r="B101" s="71"/>
      <c r="C101" s="6">
        <f t="shared" ref="C101:T101" si="25">SUM(C91:C100)</f>
        <v>1398</v>
      </c>
      <c r="D101" s="6">
        <f t="shared" si="25"/>
        <v>0</v>
      </c>
      <c r="E101" s="6">
        <f t="shared" si="25"/>
        <v>0</v>
      </c>
      <c r="F101" s="6">
        <f t="shared" si="25"/>
        <v>800</v>
      </c>
      <c r="G101" s="6">
        <f t="shared" si="25"/>
        <v>0</v>
      </c>
      <c r="H101" s="6">
        <f t="shared" si="25"/>
        <v>0</v>
      </c>
      <c r="I101" s="6">
        <f t="shared" si="25"/>
        <v>225</v>
      </c>
      <c r="J101" s="6">
        <f t="shared" si="25"/>
        <v>0</v>
      </c>
      <c r="K101" s="6">
        <f t="shared" si="25"/>
        <v>162</v>
      </c>
      <c r="L101" s="6">
        <f t="shared" si="25"/>
        <v>0</v>
      </c>
      <c r="M101" s="6">
        <f t="shared" si="25"/>
        <v>0</v>
      </c>
      <c r="N101" s="6">
        <f t="shared" si="25"/>
        <v>0</v>
      </c>
      <c r="O101" s="6">
        <f t="shared" si="25"/>
        <v>0</v>
      </c>
      <c r="P101" s="6">
        <f t="shared" si="25"/>
        <v>150</v>
      </c>
      <c r="Q101" s="6">
        <f t="shared" si="25"/>
        <v>11</v>
      </c>
      <c r="R101" s="6">
        <f t="shared" si="25"/>
        <v>10</v>
      </c>
      <c r="S101" s="6">
        <f t="shared" si="25"/>
        <v>0</v>
      </c>
      <c r="T101" s="6">
        <f t="shared" si="25"/>
        <v>0</v>
      </c>
      <c r="U101" s="46">
        <f t="shared" si="24"/>
        <v>124775</v>
      </c>
      <c r="V101" s="8"/>
    </row>
    <row r="102" spans="1:22">
      <c r="A102" s="3">
        <v>43595</v>
      </c>
      <c r="B102" s="4" t="s">
        <v>22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>
        <v>100</v>
      </c>
      <c r="P102" s="4"/>
      <c r="Q102" s="4">
        <v>10</v>
      </c>
      <c r="R102" s="4"/>
      <c r="S102" s="4"/>
      <c r="T102" s="4"/>
      <c r="U102" s="7">
        <f t="shared" ref="U102:U112" si="26">(C102*40)+(D102*25)+(E102*20)+(F102*40)+(G102*50)+(H102*50)+(I102*25)+(J102*30)+(K102*40)+(L102*30)+(M102*30)+(N102*30)+(O102*30)+(P102*25+(Q102*1000)+(R102*1000)+(S102*950)+(T102*40))</f>
        <v>13000</v>
      </c>
      <c r="V102" s="8"/>
    </row>
    <row r="103" spans="1:22">
      <c r="A103" s="3">
        <v>43595</v>
      </c>
      <c r="B103" s="4" t="s">
        <v>24</v>
      </c>
      <c r="C103" s="4"/>
      <c r="D103" s="4"/>
      <c r="E103" s="4"/>
      <c r="F103" s="4"/>
      <c r="G103" s="4"/>
      <c r="H103" s="4"/>
      <c r="I103" s="4">
        <v>500</v>
      </c>
      <c r="J103" s="4"/>
      <c r="K103" s="4"/>
      <c r="L103" s="4"/>
      <c r="M103" s="4"/>
      <c r="N103" s="4"/>
      <c r="O103" s="4"/>
      <c r="P103" s="4">
        <v>50</v>
      </c>
      <c r="Q103" s="4"/>
      <c r="R103" s="4"/>
      <c r="S103" s="4"/>
      <c r="T103" s="4"/>
      <c r="U103" s="7">
        <f t="shared" si="26"/>
        <v>13750</v>
      </c>
      <c r="V103" s="8"/>
    </row>
    <row r="104" spans="1:22">
      <c r="A104" s="3">
        <v>43595</v>
      </c>
      <c r="B104" s="4" t="s">
        <v>32</v>
      </c>
      <c r="C104" s="4"/>
      <c r="D104" s="4"/>
      <c r="E104" s="4">
        <v>325</v>
      </c>
      <c r="F104" s="4"/>
      <c r="G104" s="4"/>
      <c r="H104" s="4"/>
      <c r="I104" s="4">
        <v>19</v>
      </c>
      <c r="J104" s="4"/>
      <c r="K104" s="4">
        <v>188</v>
      </c>
      <c r="L104" s="4"/>
      <c r="M104" s="4">
        <v>200</v>
      </c>
      <c r="N104" s="4"/>
      <c r="O104" s="4"/>
      <c r="P104" s="4"/>
      <c r="Q104" s="4"/>
      <c r="R104" s="4"/>
      <c r="S104" s="4"/>
      <c r="T104" s="4"/>
      <c r="U104" s="7">
        <f t="shared" si="26"/>
        <v>20495</v>
      </c>
      <c r="V104" s="8">
        <f>SUM(U102:U104)</f>
        <v>47245</v>
      </c>
    </row>
    <row r="105" spans="1:22">
      <c r="A105" s="3">
        <v>43595</v>
      </c>
      <c r="B105" s="4" t="s">
        <v>33</v>
      </c>
      <c r="C105" s="4">
        <v>462</v>
      </c>
      <c r="D105" s="4">
        <v>80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7">
        <f t="shared" si="26"/>
        <v>20480</v>
      </c>
      <c r="V105" s="8"/>
    </row>
    <row r="106" spans="1:22">
      <c r="A106" s="3">
        <v>43595</v>
      </c>
      <c r="B106" s="4" t="s">
        <v>34</v>
      </c>
      <c r="C106" s="4">
        <v>300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7">
        <f t="shared" si="26"/>
        <v>12000</v>
      </c>
      <c r="V106" s="8">
        <f>SUM(U105:U106)</f>
        <v>32480</v>
      </c>
    </row>
    <row r="107" spans="1:22">
      <c r="A107" s="3">
        <v>43595</v>
      </c>
      <c r="B107" s="4" t="s">
        <v>35</v>
      </c>
      <c r="C107" s="4">
        <v>200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7">
        <f t="shared" si="26"/>
        <v>8000</v>
      </c>
      <c r="V107" s="8"/>
    </row>
    <row r="108" spans="1:22">
      <c r="A108" s="3">
        <v>43595</v>
      </c>
      <c r="B108" s="4" t="s">
        <v>36</v>
      </c>
      <c r="C108" s="4">
        <v>300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7">
        <f t="shared" si="26"/>
        <v>12000</v>
      </c>
      <c r="V108" s="8"/>
    </row>
    <row r="109" spans="1:22">
      <c r="A109" s="3">
        <v>43595</v>
      </c>
      <c r="B109" s="4" t="s">
        <v>37</v>
      </c>
      <c r="C109" s="4">
        <v>150</v>
      </c>
      <c r="D109" s="4"/>
      <c r="E109" s="4"/>
      <c r="F109" s="4">
        <v>100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7">
        <f t="shared" si="26"/>
        <v>10000</v>
      </c>
      <c r="V109" s="8"/>
    </row>
    <row r="110" spans="1:22">
      <c r="A110" s="3">
        <v>43595</v>
      </c>
      <c r="B110" s="4" t="s">
        <v>38</v>
      </c>
      <c r="C110" s="4"/>
      <c r="D110" s="4"/>
      <c r="E110" s="4"/>
      <c r="F110" s="4">
        <v>300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7">
        <f t="shared" si="26"/>
        <v>12000</v>
      </c>
      <c r="V110" s="8"/>
    </row>
    <row r="111" spans="1:22">
      <c r="A111" s="3">
        <v>43595</v>
      </c>
      <c r="B111" s="4" t="s">
        <v>39</v>
      </c>
      <c r="C111" s="4"/>
      <c r="D111" s="4"/>
      <c r="E111" s="4"/>
      <c r="F111" s="4">
        <v>300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7">
        <f t="shared" si="26"/>
        <v>12000</v>
      </c>
      <c r="V111" s="8">
        <f>SUM(U107:U111)</f>
        <v>54000</v>
      </c>
    </row>
    <row r="112" spans="1:22">
      <c r="A112" s="71" t="s">
        <v>1</v>
      </c>
      <c r="B112" s="71"/>
      <c r="C112" s="6">
        <f t="shared" ref="C112:T112" si="27">SUM(C102:C111)</f>
        <v>1412</v>
      </c>
      <c r="D112" s="6">
        <f t="shared" si="27"/>
        <v>80</v>
      </c>
      <c r="E112" s="6">
        <f t="shared" si="27"/>
        <v>325</v>
      </c>
      <c r="F112" s="6">
        <f t="shared" si="27"/>
        <v>700</v>
      </c>
      <c r="G112" s="6">
        <f t="shared" si="27"/>
        <v>0</v>
      </c>
      <c r="H112" s="6">
        <f t="shared" si="27"/>
        <v>0</v>
      </c>
      <c r="I112" s="6">
        <f t="shared" si="27"/>
        <v>519</v>
      </c>
      <c r="J112" s="6">
        <f t="shared" si="27"/>
        <v>0</v>
      </c>
      <c r="K112" s="6">
        <f t="shared" si="27"/>
        <v>188</v>
      </c>
      <c r="L112" s="6">
        <f t="shared" si="27"/>
        <v>0</v>
      </c>
      <c r="M112" s="6">
        <f t="shared" si="27"/>
        <v>200</v>
      </c>
      <c r="N112" s="6">
        <f t="shared" si="27"/>
        <v>0</v>
      </c>
      <c r="O112" s="6">
        <f t="shared" si="27"/>
        <v>100</v>
      </c>
      <c r="P112" s="6">
        <f t="shared" si="27"/>
        <v>50</v>
      </c>
      <c r="Q112" s="6">
        <f t="shared" si="27"/>
        <v>10</v>
      </c>
      <c r="R112" s="6">
        <f t="shared" si="27"/>
        <v>0</v>
      </c>
      <c r="S112" s="6">
        <f t="shared" si="27"/>
        <v>0</v>
      </c>
      <c r="T112" s="6">
        <f t="shared" si="27"/>
        <v>0</v>
      </c>
      <c r="U112" s="46">
        <f t="shared" si="26"/>
        <v>133725</v>
      </c>
      <c r="V112" s="8"/>
    </row>
    <row r="113" spans="1:22">
      <c r="A113" s="3">
        <v>43596</v>
      </c>
      <c r="B113" s="4" t="s">
        <v>22</v>
      </c>
      <c r="C113" s="4"/>
      <c r="D113" s="4"/>
      <c r="E113" s="4"/>
      <c r="F113" s="4"/>
      <c r="G113" s="4"/>
      <c r="H113" s="4"/>
      <c r="I113" s="4">
        <v>9</v>
      </c>
      <c r="J113" s="4"/>
      <c r="K113" s="4"/>
      <c r="L113" s="4"/>
      <c r="M113" s="4">
        <v>150</v>
      </c>
      <c r="N113" s="4"/>
      <c r="O113" s="4">
        <v>100</v>
      </c>
      <c r="P113" s="4"/>
      <c r="Q113" s="4"/>
      <c r="R113" s="4"/>
      <c r="S113" s="4"/>
      <c r="T113" s="4"/>
      <c r="U113" s="7">
        <f t="shared" ref="U113:U123" si="28">(C113*40)+(D113*25)+(E113*20)+(F113*40)+(G113*50)+(H113*50)+(I113*25)+(J113*30)+(K113*40)+(L113*30)+(M113*30)+(N113*30)+(O113*30)+(P113*25+(Q113*1000)+(R113*1000)+(S113*950)+(T113*40))</f>
        <v>7725</v>
      </c>
      <c r="V113" s="8"/>
    </row>
    <row r="114" spans="1:22">
      <c r="A114" s="3">
        <v>43596</v>
      </c>
      <c r="B114" s="4" t="s">
        <v>24</v>
      </c>
      <c r="C114" s="4"/>
      <c r="D114" s="4"/>
      <c r="E114" s="4"/>
      <c r="F114" s="4"/>
      <c r="G114" s="4"/>
      <c r="H114" s="4"/>
      <c r="I114" s="4">
        <v>367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7">
        <f t="shared" si="28"/>
        <v>9175</v>
      </c>
      <c r="V114" s="8"/>
    </row>
    <row r="115" spans="1:22">
      <c r="A115" s="3">
        <v>43596</v>
      </c>
      <c r="B115" s="4" t="s">
        <v>32</v>
      </c>
      <c r="C115" s="4">
        <v>50</v>
      </c>
      <c r="D115" s="4"/>
      <c r="E115" s="4">
        <v>523</v>
      </c>
      <c r="F115" s="4"/>
      <c r="G115" s="4"/>
      <c r="H115" s="4"/>
      <c r="I115" s="4">
        <v>11</v>
      </c>
      <c r="J115" s="4"/>
      <c r="K115" s="4"/>
      <c r="L115" s="4">
        <v>100</v>
      </c>
      <c r="M115" s="4"/>
      <c r="N115" s="4"/>
      <c r="O115" s="4"/>
      <c r="P115" s="4"/>
      <c r="Q115" s="4"/>
      <c r="R115" s="4">
        <v>7</v>
      </c>
      <c r="S115" s="4"/>
      <c r="T115" s="4"/>
      <c r="U115" s="7">
        <f t="shared" si="28"/>
        <v>22735</v>
      </c>
      <c r="V115" s="8">
        <f>SUM(U113:U115)</f>
        <v>39635</v>
      </c>
    </row>
    <row r="116" spans="1:22">
      <c r="A116" s="3">
        <v>43596</v>
      </c>
      <c r="B116" s="4" t="s">
        <v>33</v>
      </c>
      <c r="C116" s="4">
        <v>250</v>
      </c>
      <c r="D116" s="4"/>
      <c r="E116" s="4">
        <v>100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7">
        <f t="shared" si="28"/>
        <v>12000</v>
      </c>
      <c r="V116" s="8"/>
    </row>
    <row r="117" spans="1:22">
      <c r="A117" s="3">
        <v>43596</v>
      </c>
      <c r="B117" s="4" t="s">
        <v>34</v>
      </c>
      <c r="C117" s="4">
        <v>150</v>
      </c>
      <c r="D117" s="4"/>
      <c r="E117" s="4">
        <v>200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7">
        <f t="shared" si="28"/>
        <v>10000</v>
      </c>
      <c r="V117" s="8">
        <f>SUM(U116:U117)</f>
        <v>22000</v>
      </c>
    </row>
    <row r="118" spans="1:22">
      <c r="A118" s="3">
        <v>43596</v>
      </c>
      <c r="B118" s="4" t="s">
        <v>35</v>
      </c>
      <c r="C118" s="4">
        <v>100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7">
        <f t="shared" si="28"/>
        <v>4000</v>
      </c>
      <c r="V118" s="8"/>
    </row>
    <row r="119" spans="1:22">
      <c r="A119" s="3">
        <v>43596</v>
      </c>
      <c r="B119" s="4" t="s">
        <v>36</v>
      </c>
      <c r="C119" s="4">
        <v>122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7">
        <f t="shared" si="28"/>
        <v>4880</v>
      </c>
      <c r="V119" s="8"/>
    </row>
    <row r="120" spans="1:22">
      <c r="A120" s="3">
        <v>43596</v>
      </c>
      <c r="B120" s="4" t="s">
        <v>37</v>
      </c>
      <c r="C120" s="4">
        <v>150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7">
        <f t="shared" si="28"/>
        <v>6000</v>
      </c>
      <c r="V120" s="8"/>
    </row>
    <row r="121" spans="1:22">
      <c r="A121" s="3">
        <v>43596</v>
      </c>
      <c r="B121" s="4" t="s">
        <v>38</v>
      </c>
      <c r="C121" s="4"/>
      <c r="D121" s="4"/>
      <c r="E121" s="4"/>
      <c r="F121" s="4">
        <v>170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7">
        <f t="shared" si="28"/>
        <v>6800</v>
      </c>
      <c r="V121" s="8"/>
    </row>
    <row r="122" spans="1:22">
      <c r="A122" s="3">
        <v>43596</v>
      </c>
      <c r="B122" s="4" t="s">
        <v>39</v>
      </c>
      <c r="C122" s="4"/>
      <c r="D122" s="4"/>
      <c r="E122" s="4"/>
      <c r="F122" s="4">
        <v>180</v>
      </c>
      <c r="G122" s="4">
        <v>5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7">
        <f t="shared" si="28"/>
        <v>7450</v>
      </c>
      <c r="V122" s="8">
        <f>SUM(U118:U122)</f>
        <v>29130</v>
      </c>
    </row>
    <row r="123" spans="1:22">
      <c r="A123" s="71" t="s">
        <v>1</v>
      </c>
      <c r="B123" s="71"/>
      <c r="C123" s="6">
        <f t="shared" ref="C123:T123" si="29">SUM(C113:C122)</f>
        <v>822</v>
      </c>
      <c r="D123" s="6">
        <f t="shared" si="29"/>
        <v>0</v>
      </c>
      <c r="E123" s="6">
        <f t="shared" si="29"/>
        <v>823</v>
      </c>
      <c r="F123" s="6">
        <f t="shared" si="29"/>
        <v>350</v>
      </c>
      <c r="G123" s="6">
        <f t="shared" si="29"/>
        <v>5</v>
      </c>
      <c r="H123" s="6">
        <f t="shared" si="29"/>
        <v>0</v>
      </c>
      <c r="I123" s="6">
        <f t="shared" si="29"/>
        <v>387</v>
      </c>
      <c r="J123" s="6">
        <f t="shared" si="29"/>
        <v>0</v>
      </c>
      <c r="K123" s="6">
        <f t="shared" si="29"/>
        <v>0</v>
      </c>
      <c r="L123" s="6">
        <f t="shared" si="29"/>
        <v>100</v>
      </c>
      <c r="M123" s="6">
        <f t="shared" si="29"/>
        <v>150</v>
      </c>
      <c r="N123" s="6">
        <f t="shared" si="29"/>
        <v>0</v>
      </c>
      <c r="O123" s="6">
        <f t="shared" si="29"/>
        <v>100</v>
      </c>
      <c r="P123" s="6">
        <f t="shared" si="29"/>
        <v>0</v>
      </c>
      <c r="Q123" s="6">
        <f t="shared" si="29"/>
        <v>0</v>
      </c>
      <c r="R123" s="6">
        <f t="shared" si="29"/>
        <v>7</v>
      </c>
      <c r="S123" s="6">
        <f t="shared" si="29"/>
        <v>0</v>
      </c>
      <c r="T123" s="6">
        <f t="shared" si="29"/>
        <v>0</v>
      </c>
      <c r="U123" s="46">
        <f t="shared" si="28"/>
        <v>90765</v>
      </c>
      <c r="V123" s="8"/>
    </row>
    <row r="124" spans="1:22">
      <c r="A124" s="3">
        <v>43597</v>
      </c>
      <c r="B124" s="4" t="s">
        <v>22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7">
        <f t="shared" ref="U124:U134" si="30">(C124*40)+(D124*25)+(E124*20)+(F124*40)+(G124*50)+(H124*50)+(I124*25)+(J124*30)+(K124*40)+(L124*30)+(M124*30)+(N124*30)+(O124*30)+(P124*25+(Q124*1000)+(R124*1000)+(S124*950)+(T124*40))</f>
        <v>0</v>
      </c>
      <c r="V124" s="8"/>
    </row>
    <row r="125" spans="1:22">
      <c r="A125" s="3">
        <v>43597</v>
      </c>
      <c r="B125" s="4" t="s">
        <v>24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7">
        <f t="shared" si="30"/>
        <v>0</v>
      </c>
      <c r="V125" s="8"/>
    </row>
    <row r="126" spans="1:22">
      <c r="A126" s="3">
        <v>43597</v>
      </c>
      <c r="B126" s="4" t="s">
        <v>32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7">
        <f t="shared" si="30"/>
        <v>0</v>
      </c>
      <c r="V126" s="8">
        <f>SUM(U124:U126)</f>
        <v>0</v>
      </c>
    </row>
    <row r="127" spans="1:22">
      <c r="A127" s="3">
        <v>43597</v>
      </c>
      <c r="B127" s="4" t="s">
        <v>33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7">
        <f t="shared" si="30"/>
        <v>0</v>
      </c>
      <c r="V127" s="8"/>
    </row>
    <row r="128" spans="1:22">
      <c r="A128" s="3">
        <v>43597</v>
      </c>
      <c r="B128" s="4" t="s">
        <v>34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7">
        <f t="shared" si="30"/>
        <v>0</v>
      </c>
      <c r="V128" s="8">
        <f>SUM(U127:U128)</f>
        <v>0</v>
      </c>
    </row>
    <row r="129" spans="1:22">
      <c r="A129" s="3">
        <v>43597</v>
      </c>
      <c r="B129" s="4" t="s">
        <v>35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7">
        <f t="shared" si="30"/>
        <v>0</v>
      </c>
      <c r="V129" s="8"/>
    </row>
    <row r="130" spans="1:22">
      <c r="A130" s="3">
        <v>43597</v>
      </c>
      <c r="B130" s="4" t="s">
        <v>36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7">
        <f t="shared" si="30"/>
        <v>0</v>
      </c>
      <c r="V130" s="8"/>
    </row>
    <row r="131" spans="1:22">
      <c r="A131" s="3">
        <v>43597</v>
      </c>
      <c r="B131" s="4" t="s">
        <v>37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7">
        <f t="shared" si="30"/>
        <v>0</v>
      </c>
      <c r="V131" s="8"/>
    </row>
    <row r="132" spans="1:22">
      <c r="A132" s="3">
        <v>43597</v>
      </c>
      <c r="B132" s="4" t="s">
        <v>38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7">
        <f t="shared" si="30"/>
        <v>0</v>
      </c>
      <c r="V132" s="8"/>
    </row>
    <row r="133" spans="1:22">
      <c r="A133" s="3">
        <v>43597</v>
      </c>
      <c r="B133" s="4" t="s">
        <v>39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7">
        <f t="shared" si="30"/>
        <v>0</v>
      </c>
      <c r="V133" s="8">
        <f>SUM(U129:U133)</f>
        <v>0</v>
      </c>
    </row>
    <row r="134" spans="1:22">
      <c r="A134" s="71" t="s">
        <v>1</v>
      </c>
      <c r="B134" s="71"/>
      <c r="C134" s="6">
        <f t="shared" ref="C134:T134" si="31">SUM(C124:C133)</f>
        <v>0</v>
      </c>
      <c r="D134" s="6">
        <f t="shared" si="31"/>
        <v>0</v>
      </c>
      <c r="E134" s="6">
        <f t="shared" si="31"/>
        <v>0</v>
      </c>
      <c r="F134" s="6">
        <f t="shared" si="31"/>
        <v>0</v>
      </c>
      <c r="G134" s="6">
        <f t="shared" si="31"/>
        <v>0</v>
      </c>
      <c r="H134" s="6">
        <f t="shared" si="31"/>
        <v>0</v>
      </c>
      <c r="I134" s="6">
        <f t="shared" si="31"/>
        <v>0</v>
      </c>
      <c r="J134" s="6">
        <f t="shared" si="31"/>
        <v>0</v>
      </c>
      <c r="K134" s="6">
        <f t="shared" si="31"/>
        <v>0</v>
      </c>
      <c r="L134" s="6">
        <f t="shared" si="31"/>
        <v>0</v>
      </c>
      <c r="M134" s="6">
        <f t="shared" si="31"/>
        <v>0</v>
      </c>
      <c r="N134" s="6">
        <f t="shared" si="31"/>
        <v>0</v>
      </c>
      <c r="O134" s="6">
        <f t="shared" si="31"/>
        <v>0</v>
      </c>
      <c r="P134" s="6">
        <f t="shared" si="31"/>
        <v>0</v>
      </c>
      <c r="Q134" s="6">
        <f t="shared" si="31"/>
        <v>0</v>
      </c>
      <c r="R134" s="6">
        <f t="shared" si="31"/>
        <v>0</v>
      </c>
      <c r="S134" s="6">
        <f t="shared" si="31"/>
        <v>0</v>
      </c>
      <c r="T134" s="6">
        <f t="shared" si="31"/>
        <v>0</v>
      </c>
      <c r="U134" s="46">
        <f t="shared" si="30"/>
        <v>0</v>
      </c>
      <c r="V134" s="8"/>
    </row>
    <row r="135" spans="1:22">
      <c r="A135" s="3">
        <v>43598</v>
      </c>
      <c r="B135" s="4" t="s">
        <v>22</v>
      </c>
      <c r="C135" s="4"/>
      <c r="D135" s="4"/>
      <c r="E135" s="4"/>
      <c r="F135" s="4"/>
      <c r="G135" s="4"/>
      <c r="H135" s="4"/>
      <c r="I135" s="4">
        <v>10</v>
      </c>
      <c r="J135" s="4"/>
      <c r="K135" s="4"/>
      <c r="L135" s="4"/>
      <c r="M135" s="4">
        <v>264</v>
      </c>
      <c r="N135" s="4"/>
      <c r="O135" s="4">
        <v>4</v>
      </c>
      <c r="P135" s="4"/>
      <c r="Q135" s="4"/>
      <c r="R135" s="4"/>
      <c r="S135" s="4"/>
      <c r="T135" s="4"/>
      <c r="U135" s="7">
        <f t="shared" ref="U135:U145" si="32">(C135*40)+(D135*25)+(E135*20)+(F135*40)+(G135*50)+(H135*50)+(I135*25)+(J135*30)+(K135*40)+(L135*30)+(M135*30)+(N135*30)+(O135*30)+(P135*25+(Q135*1000)+(R135*1000)+(S135*950)+(T135*40))</f>
        <v>8290</v>
      </c>
      <c r="V135" s="8"/>
    </row>
    <row r="136" spans="1:22">
      <c r="A136" s="3">
        <v>43598</v>
      </c>
      <c r="B136" s="4" t="s">
        <v>24</v>
      </c>
      <c r="C136" s="4"/>
      <c r="D136" s="4"/>
      <c r="E136" s="4"/>
      <c r="F136" s="4"/>
      <c r="G136" s="4"/>
      <c r="H136" s="4"/>
      <c r="I136" s="4">
        <v>75</v>
      </c>
      <c r="J136" s="4"/>
      <c r="K136" s="4"/>
      <c r="L136" s="4"/>
      <c r="M136" s="4"/>
      <c r="N136" s="4"/>
      <c r="O136" s="4"/>
      <c r="P136" s="4">
        <v>397</v>
      </c>
      <c r="Q136" s="4"/>
      <c r="R136" s="4"/>
      <c r="S136" s="4"/>
      <c r="T136" s="4"/>
      <c r="U136" s="7">
        <f t="shared" si="32"/>
        <v>11800</v>
      </c>
      <c r="V136" s="8"/>
    </row>
    <row r="137" spans="1:22">
      <c r="A137" s="3">
        <v>43598</v>
      </c>
      <c r="B137" s="4" t="s">
        <v>32</v>
      </c>
      <c r="C137" s="4"/>
      <c r="D137" s="4"/>
      <c r="E137" s="4"/>
      <c r="F137" s="4"/>
      <c r="G137" s="4"/>
      <c r="H137" s="4"/>
      <c r="I137" s="4">
        <v>27</v>
      </c>
      <c r="J137" s="4"/>
      <c r="K137" s="4">
        <v>375</v>
      </c>
      <c r="L137" s="4"/>
      <c r="M137" s="4">
        <v>300</v>
      </c>
      <c r="N137" s="4"/>
      <c r="O137" s="4"/>
      <c r="P137" s="4"/>
      <c r="Q137" s="4"/>
      <c r="R137" s="4">
        <v>10</v>
      </c>
      <c r="S137" s="4"/>
      <c r="T137" s="4"/>
      <c r="U137" s="7">
        <f t="shared" si="32"/>
        <v>34675</v>
      </c>
      <c r="V137" s="8">
        <f>SUM(U135:U137)</f>
        <v>54765</v>
      </c>
    </row>
    <row r="138" spans="1:22">
      <c r="A138" s="3">
        <v>43598</v>
      </c>
      <c r="B138" s="4" t="s">
        <v>33</v>
      </c>
      <c r="C138" s="4">
        <v>450</v>
      </c>
      <c r="D138" s="4"/>
      <c r="E138" s="4"/>
      <c r="F138" s="4">
        <v>100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7">
        <f t="shared" si="32"/>
        <v>22000</v>
      </c>
      <c r="V138" s="8"/>
    </row>
    <row r="139" spans="1:22">
      <c r="A139" s="3">
        <v>43598</v>
      </c>
      <c r="B139" s="4" t="s">
        <v>34</v>
      </c>
      <c r="C139" s="4">
        <v>400</v>
      </c>
      <c r="D139" s="4"/>
      <c r="E139" s="4"/>
      <c r="F139" s="4">
        <v>100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7">
        <f t="shared" si="32"/>
        <v>20000</v>
      </c>
      <c r="V139" s="8">
        <f>SUM(U138:U139)</f>
        <v>42000</v>
      </c>
    </row>
    <row r="140" spans="1:22">
      <c r="A140" s="3">
        <v>43598</v>
      </c>
      <c r="B140" s="4" t="s">
        <v>35</v>
      </c>
      <c r="C140" s="4">
        <v>280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7">
        <f t="shared" si="32"/>
        <v>11200</v>
      </c>
      <c r="V140" s="8"/>
    </row>
    <row r="141" spans="1:22">
      <c r="A141" s="3">
        <v>43598</v>
      </c>
      <c r="B141" s="4" t="s">
        <v>36</v>
      </c>
      <c r="C141" s="4">
        <v>200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7">
        <f t="shared" si="32"/>
        <v>8000</v>
      </c>
      <c r="V141" s="8"/>
    </row>
    <row r="142" spans="1:22">
      <c r="A142" s="3">
        <v>43598</v>
      </c>
      <c r="B142" s="4" t="s">
        <v>37</v>
      </c>
      <c r="C142" s="4">
        <v>300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7">
        <f t="shared" si="32"/>
        <v>12000</v>
      </c>
      <c r="V142" s="8"/>
    </row>
    <row r="143" spans="1:22">
      <c r="A143" s="3">
        <v>43598</v>
      </c>
      <c r="B143" s="4" t="s">
        <v>38</v>
      </c>
      <c r="C143" s="4">
        <v>300</v>
      </c>
      <c r="D143" s="4"/>
      <c r="E143" s="4"/>
      <c r="F143" s="4"/>
      <c r="G143" s="4">
        <v>80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7">
        <f t="shared" si="32"/>
        <v>16000</v>
      </c>
      <c r="V143" s="8"/>
    </row>
    <row r="144" spans="1:22">
      <c r="A144" s="3">
        <v>43598</v>
      </c>
      <c r="B144" s="4" t="s">
        <v>39</v>
      </c>
      <c r="C144" s="4">
        <v>420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7">
        <f t="shared" si="32"/>
        <v>16800</v>
      </c>
      <c r="V144" s="8">
        <f>SUM(U140:U144)</f>
        <v>64000</v>
      </c>
    </row>
    <row r="145" spans="1:22">
      <c r="A145" s="71" t="s">
        <v>1</v>
      </c>
      <c r="B145" s="71"/>
      <c r="C145" s="6">
        <f t="shared" ref="C145:T145" si="33">SUM(C135:C144)</f>
        <v>2350</v>
      </c>
      <c r="D145" s="6">
        <f t="shared" si="33"/>
        <v>0</v>
      </c>
      <c r="E145" s="6">
        <f t="shared" si="33"/>
        <v>0</v>
      </c>
      <c r="F145" s="6">
        <f t="shared" si="33"/>
        <v>200</v>
      </c>
      <c r="G145" s="6">
        <f t="shared" si="33"/>
        <v>80</v>
      </c>
      <c r="H145" s="6">
        <f t="shared" si="33"/>
        <v>0</v>
      </c>
      <c r="I145" s="6">
        <f t="shared" si="33"/>
        <v>112</v>
      </c>
      <c r="J145" s="6">
        <f t="shared" si="33"/>
        <v>0</v>
      </c>
      <c r="K145" s="6">
        <f t="shared" si="33"/>
        <v>375</v>
      </c>
      <c r="L145" s="6">
        <f t="shared" si="33"/>
        <v>0</v>
      </c>
      <c r="M145" s="6">
        <f t="shared" si="33"/>
        <v>564</v>
      </c>
      <c r="N145" s="6">
        <f t="shared" si="33"/>
        <v>0</v>
      </c>
      <c r="O145" s="6">
        <f t="shared" si="33"/>
        <v>4</v>
      </c>
      <c r="P145" s="6">
        <f t="shared" si="33"/>
        <v>397</v>
      </c>
      <c r="Q145" s="6">
        <f t="shared" si="33"/>
        <v>0</v>
      </c>
      <c r="R145" s="6">
        <f t="shared" si="33"/>
        <v>10</v>
      </c>
      <c r="S145" s="6">
        <f t="shared" si="33"/>
        <v>0</v>
      </c>
      <c r="T145" s="6">
        <f t="shared" si="33"/>
        <v>0</v>
      </c>
      <c r="U145" s="46">
        <f t="shared" si="32"/>
        <v>160765</v>
      </c>
      <c r="V145" s="8"/>
    </row>
    <row r="146" spans="1:22">
      <c r="A146" s="3">
        <v>43599</v>
      </c>
      <c r="B146" s="4" t="s">
        <v>22</v>
      </c>
      <c r="C146" s="4"/>
      <c r="D146" s="4"/>
      <c r="E146" s="4"/>
      <c r="F146" s="4"/>
      <c r="G146" s="4"/>
      <c r="H146" s="4"/>
      <c r="I146" s="4">
        <v>3</v>
      </c>
      <c r="J146" s="4"/>
      <c r="K146" s="4"/>
      <c r="L146" s="4"/>
      <c r="M146" s="4">
        <v>428</v>
      </c>
      <c r="N146" s="4"/>
      <c r="O146" s="4"/>
      <c r="P146" s="4"/>
      <c r="Q146" s="4"/>
      <c r="R146" s="4"/>
      <c r="S146" s="4"/>
      <c r="T146" s="4"/>
      <c r="U146" s="7">
        <f t="shared" ref="U146:U156" si="34">(C146*40)+(D146*25)+(E146*20)+(F146*40)+(G146*50)+(H146*50)+(I146*25)+(J146*30)+(K146*40)+(L146*30)+(M146*30)+(N146*30)+(O146*30)+(P146*25+(Q146*1000)+(R146*1000)+(S146*950)+(T146*40))</f>
        <v>12915</v>
      </c>
      <c r="V146" s="8"/>
    </row>
    <row r="147" spans="1:22">
      <c r="A147" s="3">
        <v>43599</v>
      </c>
      <c r="B147" s="4" t="s">
        <v>24</v>
      </c>
      <c r="C147" s="4"/>
      <c r="D147" s="4"/>
      <c r="E147" s="4"/>
      <c r="F147" s="4"/>
      <c r="G147" s="4"/>
      <c r="H147" s="4"/>
      <c r="I147" s="4">
        <v>400</v>
      </c>
      <c r="J147" s="4"/>
      <c r="K147" s="4"/>
      <c r="L147" s="4"/>
      <c r="M147" s="4"/>
      <c r="N147" s="4"/>
      <c r="O147" s="4"/>
      <c r="P147" s="4">
        <v>132</v>
      </c>
      <c r="Q147" s="4"/>
      <c r="R147" s="4"/>
      <c r="S147" s="4"/>
      <c r="T147" s="4"/>
      <c r="U147" s="7">
        <f t="shared" si="34"/>
        <v>13300</v>
      </c>
      <c r="V147" s="8"/>
    </row>
    <row r="148" spans="1:22">
      <c r="A148" s="3">
        <v>43599</v>
      </c>
      <c r="B148" s="4" t="s">
        <v>32</v>
      </c>
      <c r="C148" s="4">
        <v>102</v>
      </c>
      <c r="D148" s="4"/>
      <c r="E148" s="4"/>
      <c r="F148" s="4"/>
      <c r="G148" s="4"/>
      <c r="H148" s="4"/>
      <c r="I148" s="4">
        <v>10</v>
      </c>
      <c r="J148" s="4"/>
      <c r="K148" s="4">
        <v>322</v>
      </c>
      <c r="L148" s="4"/>
      <c r="M148" s="4"/>
      <c r="N148" s="4"/>
      <c r="O148" s="4"/>
      <c r="P148" s="4"/>
      <c r="Q148" s="4"/>
      <c r="R148" s="4">
        <v>5</v>
      </c>
      <c r="S148" s="4"/>
      <c r="T148" s="4">
        <v>175</v>
      </c>
      <c r="U148" s="7">
        <f t="shared" si="34"/>
        <v>29210</v>
      </c>
      <c r="V148" s="8">
        <f>SUM(U146:U148)</f>
        <v>55425</v>
      </c>
    </row>
    <row r="149" spans="1:22">
      <c r="A149" s="3">
        <v>43599</v>
      </c>
      <c r="B149" s="4" t="s">
        <v>33</v>
      </c>
      <c r="C149" s="4">
        <v>450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>
        <v>100</v>
      </c>
      <c r="U149" s="7">
        <f t="shared" si="34"/>
        <v>22000</v>
      </c>
      <c r="V149" s="8"/>
    </row>
    <row r="150" spans="1:22">
      <c r="A150" s="3">
        <v>43599</v>
      </c>
      <c r="B150" s="4" t="s">
        <v>34</v>
      </c>
      <c r="C150" s="4">
        <v>400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>
        <v>100</v>
      </c>
      <c r="U150" s="7">
        <f t="shared" si="34"/>
        <v>20000</v>
      </c>
      <c r="V150" s="8">
        <f>SUM(U149:U150)</f>
        <v>42000</v>
      </c>
    </row>
    <row r="151" spans="1:22">
      <c r="A151" s="3">
        <v>43599</v>
      </c>
      <c r="B151" s="4" t="s">
        <v>35</v>
      </c>
      <c r="C151" s="4">
        <v>206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7">
        <f t="shared" si="34"/>
        <v>8240</v>
      </c>
      <c r="V151" s="8"/>
    </row>
    <row r="152" spans="1:22">
      <c r="A152" s="3">
        <v>43599</v>
      </c>
      <c r="B152" s="4" t="s">
        <v>36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>
        <v>19</v>
      </c>
      <c r="T152" s="4"/>
      <c r="U152" s="7">
        <f t="shared" si="34"/>
        <v>18050</v>
      </c>
      <c r="V152" s="8"/>
    </row>
    <row r="153" spans="1:22">
      <c r="A153" s="3">
        <v>43599</v>
      </c>
      <c r="B153" s="4" t="s">
        <v>37</v>
      </c>
      <c r="C153" s="4">
        <v>100</v>
      </c>
      <c r="D153" s="4"/>
      <c r="E153" s="4"/>
      <c r="F153" s="4">
        <v>150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7">
        <f t="shared" si="34"/>
        <v>10000</v>
      </c>
      <c r="V153" s="8"/>
    </row>
    <row r="154" spans="1:22">
      <c r="A154" s="3">
        <v>43599</v>
      </c>
      <c r="B154" s="4" t="s">
        <v>38</v>
      </c>
      <c r="C154" s="4"/>
      <c r="D154" s="4"/>
      <c r="E154" s="4"/>
      <c r="F154" s="4">
        <v>200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7">
        <f t="shared" si="34"/>
        <v>8000</v>
      </c>
      <c r="V154" s="8"/>
    </row>
    <row r="155" spans="1:22">
      <c r="A155" s="3">
        <v>43599</v>
      </c>
      <c r="B155" s="4" t="s">
        <v>39</v>
      </c>
      <c r="C155" s="4"/>
      <c r="D155" s="4"/>
      <c r="E155" s="4"/>
      <c r="F155" s="4">
        <v>124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7">
        <f t="shared" si="34"/>
        <v>4960</v>
      </c>
      <c r="V155" s="8">
        <f>SUM(U151:U155)</f>
        <v>49250</v>
      </c>
    </row>
    <row r="156" spans="1:22">
      <c r="A156" s="71" t="s">
        <v>1</v>
      </c>
      <c r="B156" s="71"/>
      <c r="C156" s="6">
        <f t="shared" ref="C156:T156" si="35">SUM(C146:C155)</f>
        <v>1258</v>
      </c>
      <c r="D156" s="6">
        <f t="shared" si="35"/>
        <v>0</v>
      </c>
      <c r="E156" s="6">
        <f t="shared" si="35"/>
        <v>0</v>
      </c>
      <c r="F156" s="6">
        <f t="shared" si="35"/>
        <v>474</v>
      </c>
      <c r="G156" s="6">
        <f t="shared" si="35"/>
        <v>0</v>
      </c>
      <c r="H156" s="6">
        <f t="shared" si="35"/>
        <v>0</v>
      </c>
      <c r="I156" s="6">
        <f t="shared" si="35"/>
        <v>413</v>
      </c>
      <c r="J156" s="6">
        <f t="shared" si="35"/>
        <v>0</v>
      </c>
      <c r="K156" s="6">
        <f t="shared" si="35"/>
        <v>322</v>
      </c>
      <c r="L156" s="6">
        <f t="shared" si="35"/>
        <v>0</v>
      </c>
      <c r="M156" s="6">
        <f t="shared" si="35"/>
        <v>428</v>
      </c>
      <c r="N156" s="6">
        <f t="shared" si="35"/>
        <v>0</v>
      </c>
      <c r="O156" s="6">
        <f t="shared" si="35"/>
        <v>0</v>
      </c>
      <c r="P156" s="6">
        <f t="shared" si="35"/>
        <v>132</v>
      </c>
      <c r="Q156" s="6">
        <f t="shared" si="35"/>
        <v>0</v>
      </c>
      <c r="R156" s="6">
        <f t="shared" si="35"/>
        <v>5</v>
      </c>
      <c r="S156" s="6">
        <f t="shared" si="35"/>
        <v>19</v>
      </c>
      <c r="T156" s="6">
        <f t="shared" si="35"/>
        <v>375</v>
      </c>
      <c r="U156" s="46">
        <f t="shared" si="34"/>
        <v>146675</v>
      </c>
      <c r="V156" s="8"/>
    </row>
    <row r="157" spans="1:22">
      <c r="A157" s="3">
        <v>43600</v>
      </c>
      <c r="B157" s="4" t="s">
        <v>22</v>
      </c>
      <c r="C157" s="4"/>
      <c r="D157" s="4"/>
      <c r="E157" s="4"/>
      <c r="F157" s="4"/>
      <c r="G157" s="4"/>
      <c r="H157" s="4"/>
      <c r="I157" s="4">
        <v>5</v>
      </c>
      <c r="J157" s="4"/>
      <c r="K157" s="4"/>
      <c r="L157" s="4"/>
      <c r="M157" s="4">
        <v>450</v>
      </c>
      <c r="N157" s="4"/>
      <c r="O157" s="4"/>
      <c r="P157" s="4"/>
      <c r="Q157" s="4"/>
      <c r="R157" s="4"/>
      <c r="S157" s="4"/>
      <c r="T157" s="4"/>
      <c r="U157" s="7">
        <f t="shared" ref="U157:U167" si="36">(C157*40)+(D157*25)+(E157*20)+(F157*40)+(G157*50)+(H157*50)+(I157*25)+(J157*30)+(K157*40)+(L157*30)+(M157*30)+(N157*30)+(O157*30)+(P157*25+(Q157*1000)+(R157*1000)+(S157*950)+(T157*40))</f>
        <v>13625</v>
      </c>
      <c r="V157" s="8"/>
    </row>
    <row r="158" spans="1:22">
      <c r="A158" s="3">
        <v>43600</v>
      </c>
      <c r="B158" s="4" t="s">
        <v>24</v>
      </c>
      <c r="C158" s="4"/>
      <c r="D158" s="4"/>
      <c r="E158" s="4"/>
      <c r="F158" s="4"/>
      <c r="G158" s="4"/>
      <c r="H158" s="4"/>
      <c r="I158" s="4">
        <v>363</v>
      </c>
      <c r="J158" s="4"/>
      <c r="K158" s="4"/>
      <c r="L158" s="4"/>
      <c r="M158" s="4"/>
      <c r="N158" s="4"/>
      <c r="O158" s="4"/>
      <c r="P158" s="4">
        <v>200</v>
      </c>
      <c r="Q158" s="4"/>
      <c r="R158" s="4"/>
      <c r="S158" s="4"/>
      <c r="T158" s="4"/>
      <c r="U158" s="7">
        <f t="shared" si="36"/>
        <v>14075</v>
      </c>
      <c r="V158" s="8"/>
    </row>
    <row r="159" spans="1:22">
      <c r="A159" s="3">
        <v>43600</v>
      </c>
      <c r="B159" s="4" t="s">
        <v>32</v>
      </c>
      <c r="C159" s="4"/>
      <c r="D159" s="4"/>
      <c r="E159" s="4"/>
      <c r="F159" s="4"/>
      <c r="G159" s="4"/>
      <c r="H159" s="4"/>
      <c r="I159" s="4">
        <v>11</v>
      </c>
      <c r="J159" s="4"/>
      <c r="K159" s="4">
        <v>232</v>
      </c>
      <c r="L159" s="4"/>
      <c r="M159" s="4"/>
      <c r="N159" s="4"/>
      <c r="O159" s="4"/>
      <c r="P159" s="4"/>
      <c r="Q159" s="4"/>
      <c r="R159" s="4">
        <v>9</v>
      </c>
      <c r="S159" s="4"/>
      <c r="T159" s="4"/>
      <c r="U159" s="7">
        <f t="shared" si="36"/>
        <v>18555</v>
      </c>
      <c r="V159" s="8">
        <f>SUM(U157:U159)</f>
        <v>46255</v>
      </c>
    </row>
    <row r="160" spans="1:22">
      <c r="A160" s="3">
        <v>43600</v>
      </c>
      <c r="B160" s="4" t="s">
        <v>33</v>
      </c>
      <c r="C160" s="4">
        <v>600</v>
      </c>
      <c r="D160" s="4"/>
      <c r="E160" s="4"/>
      <c r="F160" s="4">
        <v>90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7">
        <f t="shared" si="36"/>
        <v>27600</v>
      </c>
      <c r="V160" s="8"/>
    </row>
    <row r="161" spans="1:22">
      <c r="A161" s="3">
        <v>43600</v>
      </c>
      <c r="B161" s="4" t="s">
        <v>34</v>
      </c>
      <c r="C161" s="4">
        <v>200</v>
      </c>
      <c r="D161" s="4"/>
      <c r="E161" s="4"/>
      <c r="F161" s="4">
        <v>50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7">
        <f t="shared" si="36"/>
        <v>10000</v>
      </c>
      <c r="V161" s="8">
        <f>SUM(U160:U161)</f>
        <v>37600</v>
      </c>
    </row>
    <row r="162" spans="1:22">
      <c r="A162" s="3">
        <v>43600</v>
      </c>
      <c r="B162" s="4" t="s">
        <v>35</v>
      </c>
      <c r="C162" s="4">
        <v>200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7">
        <f t="shared" si="36"/>
        <v>8000</v>
      </c>
      <c r="V162" s="8"/>
    </row>
    <row r="163" spans="1:22">
      <c r="A163" s="3">
        <v>43600</v>
      </c>
      <c r="B163" s="4" t="s">
        <v>36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>
        <v>16</v>
      </c>
      <c r="T163" s="4"/>
      <c r="U163" s="7">
        <f t="shared" si="36"/>
        <v>15200</v>
      </c>
      <c r="V163" s="8"/>
    </row>
    <row r="164" spans="1:22">
      <c r="A164" s="3">
        <v>43600</v>
      </c>
      <c r="B164" s="4" t="s">
        <v>37</v>
      </c>
      <c r="C164" s="4">
        <v>280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7">
        <f t="shared" si="36"/>
        <v>11200</v>
      </c>
      <c r="V164" s="8"/>
    </row>
    <row r="165" spans="1:22">
      <c r="A165" s="3">
        <v>43600</v>
      </c>
      <c r="B165" s="4" t="s">
        <v>38</v>
      </c>
      <c r="C165" s="4">
        <v>320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7">
        <f t="shared" si="36"/>
        <v>12800</v>
      </c>
      <c r="V165" s="8"/>
    </row>
    <row r="166" spans="1:22">
      <c r="A166" s="3">
        <v>43600</v>
      </c>
      <c r="B166" s="4" t="s">
        <v>39</v>
      </c>
      <c r="C166" s="4">
        <v>185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7">
        <f t="shared" si="36"/>
        <v>7400</v>
      </c>
      <c r="V166" s="8">
        <f>SUM(U162:U166)</f>
        <v>54600</v>
      </c>
    </row>
    <row r="167" spans="1:22">
      <c r="A167" s="71" t="s">
        <v>1</v>
      </c>
      <c r="B167" s="71"/>
      <c r="C167" s="6">
        <f t="shared" ref="C167:T167" si="37">SUM(C157:C166)</f>
        <v>1785</v>
      </c>
      <c r="D167" s="6">
        <f t="shared" si="37"/>
        <v>0</v>
      </c>
      <c r="E167" s="6">
        <f t="shared" si="37"/>
        <v>0</v>
      </c>
      <c r="F167" s="6">
        <f t="shared" si="37"/>
        <v>140</v>
      </c>
      <c r="G167" s="6">
        <f t="shared" si="37"/>
        <v>0</v>
      </c>
      <c r="H167" s="6">
        <f t="shared" si="37"/>
        <v>0</v>
      </c>
      <c r="I167" s="6">
        <f t="shared" si="37"/>
        <v>379</v>
      </c>
      <c r="J167" s="6">
        <f t="shared" si="37"/>
        <v>0</v>
      </c>
      <c r="K167" s="6">
        <f t="shared" si="37"/>
        <v>232</v>
      </c>
      <c r="L167" s="6">
        <f t="shared" si="37"/>
        <v>0</v>
      </c>
      <c r="M167" s="6">
        <f t="shared" si="37"/>
        <v>450</v>
      </c>
      <c r="N167" s="6">
        <f t="shared" si="37"/>
        <v>0</v>
      </c>
      <c r="O167" s="6">
        <f t="shared" si="37"/>
        <v>0</v>
      </c>
      <c r="P167" s="6">
        <f t="shared" si="37"/>
        <v>200</v>
      </c>
      <c r="Q167" s="6">
        <f t="shared" si="37"/>
        <v>0</v>
      </c>
      <c r="R167" s="6">
        <f t="shared" si="37"/>
        <v>9</v>
      </c>
      <c r="S167" s="6">
        <f t="shared" si="37"/>
        <v>16</v>
      </c>
      <c r="T167" s="6">
        <f t="shared" si="37"/>
        <v>0</v>
      </c>
      <c r="U167" s="46">
        <f t="shared" si="36"/>
        <v>138455</v>
      </c>
      <c r="V167" s="8"/>
    </row>
    <row r="168" spans="1:22">
      <c r="A168" s="3">
        <v>43601</v>
      </c>
      <c r="B168" s="4" t="s">
        <v>22</v>
      </c>
      <c r="C168" s="4">
        <v>75</v>
      </c>
      <c r="D168" s="4"/>
      <c r="E168" s="4"/>
      <c r="F168" s="4"/>
      <c r="G168" s="4"/>
      <c r="H168" s="4"/>
      <c r="I168" s="4">
        <v>3</v>
      </c>
      <c r="J168" s="4"/>
      <c r="K168" s="4"/>
      <c r="L168" s="4"/>
      <c r="M168" s="4">
        <v>162</v>
      </c>
      <c r="N168" s="4"/>
      <c r="O168" s="4"/>
      <c r="P168" s="4"/>
      <c r="Q168" s="4"/>
      <c r="R168" s="4"/>
      <c r="S168" s="4"/>
      <c r="T168" s="4"/>
      <c r="U168" s="7">
        <f t="shared" ref="U168:U178" si="38">(C168*40)+(D168*25)+(E168*20)+(F168*40)+(G168*50)+(H168*50)+(I168*25)+(J168*30)+(K168*40)+(L168*30)+(M168*30)+(N168*30)+(O168*30)+(P168*25+(Q168*1000)+(R168*1000)+(S168*950)+(T168*40))</f>
        <v>7935</v>
      </c>
      <c r="V168" s="8"/>
    </row>
    <row r="169" spans="1:22">
      <c r="A169" s="3">
        <v>43601</v>
      </c>
      <c r="B169" s="4" t="s">
        <v>24</v>
      </c>
      <c r="C169" s="4"/>
      <c r="D169" s="4"/>
      <c r="E169" s="4"/>
      <c r="F169" s="4"/>
      <c r="G169" s="4"/>
      <c r="H169" s="4"/>
      <c r="I169" s="4">
        <v>518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7">
        <f t="shared" si="38"/>
        <v>12950</v>
      </c>
      <c r="V169" s="8"/>
    </row>
    <row r="170" spans="1:22">
      <c r="A170" s="3">
        <v>43601</v>
      </c>
      <c r="B170" s="4" t="s">
        <v>32</v>
      </c>
      <c r="C170" s="4">
        <v>186</v>
      </c>
      <c r="D170" s="4"/>
      <c r="E170" s="4"/>
      <c r="F170" s="4"/>
      <c r="G170" s="4"/>
      <c r="H170" s="4"/>
      <c r="I170" s="4"/>
      <c r="J170" s="4"/>
      <c r="K170" s="4">
        <v>47</v>
      </c>
      <c r="L170" s="4"/>
      <c r="M170" s="4">
        <v>76</v>
      </c>
      <c r="N170" s="4"/>
      <c r="O170" s="4"/>
      <c r="P170" s="4"/>
      <c r="Q170" s="4">
        <v>5</v>
      </c>
      <c r="R170" s="4"/>
      <c r="S170" s="4"/>
      <c r="T170" s="4"/>
      <c r="U170" s="7">
        <f t="shared" si="38"/>
        <v>16600</v>
      </c>
      <c r="V170" s="8">
        <f>SUM(U168:U170)</f>
        <v>37485</v>
      </c>
    </row>
    <row r="171" spans="1:22">
      <c r="A171" s="3">
        <v>43601</v>
      </c>
      <c r="B171" s="4" t="s">
        <v>33</v>
      </c>
      <c r="C171" s="4">
        <v>400</v>
      </c>
      <c r="D171" s="4"/>
      <c r="E171" s="4"/>
      <c r="F171" s="4">
        <v>200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7">
        <f t="shared" si="38"/>
        <v>24000</v>
      </c>
      <c r="V171" s="8"/>
    </row>
    <row r="172" spans="1:22">
      <c r="A172" s="3">
        <v>43601</v>
      </c>
      <c r="B172" s="4" t="s">
        <v>34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>
        <v>7</v>
      </c>
      <c r="S172" s="4"/>
      <c r="T172" s="4"/>
      <c r="U172" s="7">
        <f t="shared" si="38"/>
        <v>7000</v>
      </c>
      <c r="V172" s="8">
        <f>SUM(U171:U172)</f>
        <v>31000</v>
      </c>
    </row>
    <row r="173" spans="1:22">
      <c r="A173" s="3">
        <v>43601</v>
      </c>
      <c r="B173" s="4" t="s">
        <v>35</v>
      </c>
      <c r="C173" s="4">
        <v>250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7">
        <f t="shared" si="38"/>
        <v>10000</v>
      </c>
      <c r="V173" s="8"/>
    </row>
    <row r="174" spans="1:22">
      <c r="A174" s="3">
        <v>43601</v>
      </c>
      <c r="B174" s="4" t="s">
        <v>36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>
        <v>25</v>
      </c>
      <c r="T174" s="4"/>
      <c r="U174" s="7">
        <f t="shared" si="38"/>
        <v>23750</v>
      </c>
      <c r="V174" s="8"/>
    </row>
    <row r="175" spans="1:22">
      <c r="A175" s="3">
        <v>43601</v>
      </c>
      <c r="B175" s="4" t="s">
        <v>37</v>
      </c>
      <c r="C175" s="4">
        <v>275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7">
        <f t="shared" si="38"/>
        <v>11000</v>
      </c>
      <c r="V175" s="8"/>
    </row>
    <row r="176" spans="1:22">
      <c r="A176" s="3">
        <v>43601</v>
      </c>
      <c r="B176" s="4" t="s">
        <v>38</v>
      </c>
      <c r="C176" s="4">
        <v>75</v>
      </c>
      <c r="D176" s="4"/>
      <c r="E176" s="4"/>
      <c r="F176" s="4">
        <v>150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7">
        <f t="shared" si="38"/>
        <v>9000</v>
      </c>
      <c r="V176" s="8"/>
    </row>
    <row r="177" spans="1:22">
      <c r="A177" s="3">
        <v>43601</v>
      </c>
      <c r="B177" s="4" t="s">
        <v>39</v>
      </c>
      <c r="C177" s="4"/>
      <c r="D177" s="4"/>
      <c r="E177" s="4"/>
      <c r="F177" s="4">
        <v>350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7">
        <f t="shared" si="38"/>
        <v>14000</v>
      </c>
      <c r="V177" s="8">
        <f>SUM(U173:U177)</f>
        <v>67750</v>
      </c>
    </row>
    <row r="178" spans="1:22">
      <c r="A178" s="71" t="s">
        <v>1</v>
      </c>
      <c r="B178" s="71"/>
      <c r="C178" s="6">
        <f t="shared" ref="C178:T178" si="39">SUM(C168:C177)</f>
        <v>1261</v>
      </c>
      <c r="D178" s="6">
        <f t="shared" si="39"/>
        <v>0</v>
      </c>
      <c r="E178" s="6">
        <f t="shared" si="39"/>
        <v>0</v>
      </c>
      <c r="F178" s="6">
        <f t="shared" si="39"/>
        <v>700</v>
      </c>
      <c r="G178" s="6">
        <f t="shared" si="39"/>
        <v>0</v>
      </c>
      <c r="H178" s="6">
        <f t="shared" si="39"/>
        <v>0</v>
      </c>
      <c r="I178" s="6">
        <f t="shared" si="39"/>
        <v>521</v>
      </c>
      <c r="J178" s="6">
        <f t="shared" si="39"/>
        <v>0</v>
      </c>
      <c r="K178" s="6">
        <f t="shared" si="39"/>
        <v>47</v>
      </c>
      <c r="L178" s="6">
        <f t="shared" si="39"/>
        <v>0</v>
      </c>
      <c r="M178" s="6">
        <f t="shared" si="39"/>
        <v>238</v>
      </c>
      <c r="N178" s="6">
        <f t="shared" si="39"/>
        <v>0</v>
      </c>
      <c r="O178" s="6">
        <f t="shared" si="39"/>
        <v>0</v>
      </c>
      <c r="P178" s="6">
        <f t="shared" si="39"/>
        <v>0</v>
      </c>
      <c r="Q178" s="6">
        <f t="shared" si="39"/>
        <v>5</v>
      </c>
      <c r="R178" s="6">
        <f t="shared" si="39"/>
        <v>7</v>
      </c>
      <c r="S178" s="6">
        <f t="shared" si="39"/>
        <v>25</v>
      </c>
      <c r="T178" s="6">
        <f t="shared" si="39"/>
        <v>0</v>
      </c>
      <c r="U178" s="46">
        <f t="shared" si="38"/>
        <v>136235</v>
      </c>
      <c r="V178" s="8"/>
    </row>
    <row r="179" spans="1:22">
      <c r="A179" s="3">
        <v>43602</v>
      </c>
      <c r="B179" s="4" t="s">
        <v>22</v>
      </c>
      <c r="C179" s="4">
        <v>178</v>
      </c>
      <c r="D179" s="4"/>
      <c r="E179" s="4"/>
      <c r="F179" s="4"/>
      <c r="G179" s="4"/>
      <c r="H179" s="4"/>
      <c r="I179" s="4">
        <v>4</v>
      </c>
      <c r="J179" s="4"/>
      <c r="K179" s="4">
        <v>49</v>
      </c>
      <c r="L179" s="4"/>
      <c r="M179" s="4"/>
      <c r="N179" s="4"/>
      <c r="O179" s="4"/>
      <c r="P179" s="4"/>
      <c r="Q179" s="4"/>
      <c r="R179" s="4"/>
      <c r="S179" s="4"/>
      <c r="T179" s="4"/>
      <c r="U179" s="7">
        <f t="shared" ref="U179:U189" si="40">(C179*40)+(D179*25)+(E179*20)+(F179*40)+(G179*50)+(H179*50)+(I179*25)+(J179*30)+(K179*40)+(L179*30)+(M179*30)+(N179*30)+(O179*30)+(P179*25+(Q179*1000)+(R179*1000)+(S179*950)+(T179*40))</f>
        <v>9180</v>
      </c>
      <c r="V179" s="8"/>
    </row>
    <row r="180" spans="1:22">
      <c r="A180" s="3">
        <v>43602</v>
      </c>
      <c r="B180" s="4" t="s">
        <v>24</v>
      </c>
      <c r="C180" s="4"/>
      <c r="D180" s="4"/>
      <c r="E180" s="4"/>
      <c r="F180" s="4"/>
      <c r="G180" s="4"/>
      <c r="H180" s="4"/>
      <c r="I180" s="4">
        <v>37</v>
      </c>
      <c r="J180" s="4"/>
      <c r="K180" s="4"/>
      <c r="L180" s="4"/>
      <c r="M180" s="4"/>
      <c r="N180" s="4"/>
      <c r="O180" s="4"/>
      <c r="P180" s="4">
        <v>417</v>
      </c>
      <c r="Q180" s="4"/>
      <c r="R180" s="4"/>
      <c r="S180" s="4"/>
      <c r="T180" s="4"/>
      <c r="U180" s="7">
        <f t="shared" si="40"/>
        <v>11350</v>
      </c>
      <c r="V180" s="8"/>
    </row>
    <row r="181" spans="1:22">
      <c r="A181" s="3">
        <v>43602</v>
      </c>
      <c r="B181" s="4" t="s">
        <v>32</v>
      </c>
      <c r="C181" s="4">
        <v>273</v>
      </c>
      <c r="D181" s="4"/>
      <c r="E181" s="4"/>
      <c r="F181" s="4"/>
      <c r="G181" s="4"/>
      <c r="H181" s="4"/>
      <c r="I181" s="4">
        <v>15</v>
      </c>
      <c r="J181" s="4"/>
      <c r="K181" s="4"/>
      <c r="L181" s="4"/>
      <c r="M181" s="4">
        <v>116</v>
      </c>
      <c r="N181" s="4"/>
      <c r="O181" s="4"/>
      <c r="P181" s="4"/>
      <c r="Q181" s="4">
        <v>6</v>
      </c>
      <c r="R181" s="4"/>
      <c r="S181" s="4"/>
      <c r="T181" s="4"/>
      <c r="U181" s="7">
        <f t="shared" si="40"/>
        <v>20775</v>
      </c>
      <c r="V181" s="8">
        <f>SUM(U179:U181)</f>
        <v>41305</v>
      </c>
    </row>
    <row r="182" spans="1:22">
      <c r="A182" s="3">
        <v>43602</v>
      </c>
      <c r="B182" s="4" t="s">
        <v>33</v>
      </c>
      <c r="C182" s="4">
        <v>276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7">
        <f t="shared" si="40"/>
        <v>11040</v>
      </c>
      <c r="V182" s="8"/>
    </row>
    <row r="183" spans="1:22">
      <c r="A183" s="3">
        <v>43602</v>
      </c>
      <c r="B183" s="4" t="s">
        <v>34</v>
      </c>
      <c r="C183" s="4">
        <v>200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>
        <v>5</v>
      </c>
      <c r="S183" s="4"/>
      <c r="T183" s="4"/>
      <c r="U183" s="7">
        <f t="shared" si="40"/>
        <v>13000</v>
      </c>
      <c r="V183" s="8">
        <f>SUM(U182:U183)</f>
        <v>24040</v>
      </c>
    </row>
    <row r="184" spans="1:22">
      <c r="A184" s="3">
        <v>43602</v>
      </c>
      <c r="B184" s="4" t="s">
        <v>35</v>
      </c>
      <c r="C184" s="4">
        <v>200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7">
        <f t="shared" si="40"/>
        <v>8000</v>
      </c>
      <c r="V184" s="8"/>
    </row>
    <row r="185" spans="1:22">
      <c r="A185" s="3">
        <v>43602</v>
      </c>
      <c r="B185" s="4" t="s">
        <v>36</v>
      </c>
      <c r="C185" s="4">
        <v>228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7">
        <f t="shared" si="40"/>
        <v>9120</v>
      </c>
      <c r="V185" s="8"/>
    </row>
    <row r="186" spans="1:22">
      <c r="A186" s="3">
        <v>43602</v>
      </c>
      <c r="B186" s="4" t="s">
        <v>37</v>
      </c>
      <c r="C186" s="4">
        <v>300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7">
        <f t="shared" si="40"/>
        <v>12000</v>
      </c>
      <c r="V186" s="8"/>
    </row>
    <row r="187" spans="1:22">
      <c r="A187" s="3">
        <v>43602</v>
      </c>
      <c r="B187" s="4" t="s">
        <v>38</v>
      </c>
      <c r="C187" s="4">
        <v>250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7">
        <f t="shared" si="40"/>
        <v>10000</v>
      </c>
      <c r="V187" s="8"/>
    </row>
    <row r="188" spans="1:22">
      <c r="A188" s="3">
        <v>43602</v>
      </c>
      <c r="B188" s="4" t="s">
        <v>39</v>
      </c>
      <c r="C188" s="4"/>
      <c r="D188" s="4"/>
      <c r="E188" s="4"/>
      <c r="F188" s="4">
        <v>159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7">
        <f t="shared" si="40"/>
        <v>6360</v>
      </c>
      <c r="V188" s="8">
        <f>SUM(U184:U188)</f>
        <v>45480</v>
      </c>
    </row>
    <row r="189" spans="1:22">
      <c r="A189" s="71" t="s">
        <v>1</v>
      </c>
      <c r="B189" s="71"/>
      <c r="C189" s="6">
        <f t="shared" ref="C189:T189" si="41">SUM(C179:C188)</f>
        <v>1905</v>
      </c>
      <c r="D189" s="6">
        <f t="shared" si="41"/>
        <v>0</v>
      </c>
      <c r="E189" s="6">
        <f t="shared" si="41"/>
        <v>0</v>
      </c>
      <c r="F189" s="6">
        <f t="shared" si="41"/>
        <v>159</v>
      </c>
      <c r="G189" s="6">
        <f t="shared" si="41"/>
        <v>0</v>
      </c>
      <c r="H189" s="6">
        <f t="shared" si="41"/>
        <v>0</v>
      </c>
      <c r="I189" s="6">
        <f t="shared" si="41"/>
        <v>56</v>
      </c>
      <c r="J189" s="6">
        <f t="shared" si="41"/>
        <v>0</v>
      </c>
      <c r="K189" s="6">
        <f t="shared" si="41"/>
        <v>49</v>
      </c>
      <c r="L189" s="6">
        <f t="shared" si="41"/>
        <v>0</v>
      </c>
      <c r="M189" s="6">
        <f t="shared" si="41"/>
        <v>116</v>
      </c>
      <c r="N189" s="6">
        <f t="shared" si="41"/>
        <v>0</v>
      </c>
      <c r="O189" s="6">
        <f t="shared" si="41"/>
        <v>0</v>
      </c>
      <c r="P189" s="6">
        <f t="shared" si="41"/>
        <v>417</v>
      </c>
      <c r="Q189" s="6">
        <f t="shared" si="41"/>
        <v>6</v>
      </c>
      <c r="R189" s="6">
        <f t="shared" si="41"/>
        <v>5</v>
      </c>
      <c r="S189" s="6">
        <f t="shared" si="41"/>
        <v>0</v>
      </c>
      <c r="T189" s="6">
        <f t="shared" si="41"/>
        <v>0</v>
      </c>
      <c r="U189" s="46">
        <f t="shared" si="40"/>
        <v>110825</v>
      </c>
      <c r="V189" s="8"/>
    </row>
    <row r="190" spans="1:22">
      <c r="A190" s="3">
        <v>43603</v>
      </c>
      <c r="B190" s="4" t="s">
        <v>22</v>
      </c>
      <c r="C190" s="4"/>
      <c r="D190" s="4"/>
      <c r="E190" s="4"/>
      <c r="F190" s="4"/>
      <c r="G190" s="4"/>
      <c r="H190" s="4"/>
      <c r="I190" s="4">
        <v>6</v>
      </c>
      <c r="J190" s="4"/>
      <c r="K190" s="4">
        <v>100</v>
      </c>
      <c r="L190" s="4"/>
      <c r="M190" s="4"/>
      <c r="N190" s="4">
        <v>75</v>
      </c>
      <c r="O190" s="4"/>
      <c r="P190" s="4"/>
      <c r="Q190" s="4"/>
      <c r="R190" s="4"/>
      <c r="S190" s="4"/>
      <c r="T190" s="4"/>
      <c r="U190" s="7">
        <f t="shared" ref="U190:U200" si="42">(C190*40)+(D190*25)+(E190*20)+(F190*40)+(G190*50)+(H190*50)+(I190*25)+(J190*30)+(K190*40)+(L190*30)+(M190*30)+(N190*30)+(O190*30)+(P190*25+(Q190*1000)+(R190*1000)+(S190*950)+(T190*40))</f>
        <v>6400</v>
      </c>
      <c r="V190" s="8"/>
    </row>
    <row r="191" spans="1:22">
      <c r="A191" s="3">
        <v>43603</v>
      </c>
      <c r="B191" s="4" t="s">
        <v>24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>
        <v>3</v>
      </c>
      <c r="S191" s="4"/>
      <c r="T191" s="4"/>
      <c r="U191" s="7">
        <f t="shared" si="42"/>
        <v>3000</v>
      </c>
      <c r="V191" s="8"/>
    </row>
    <row r="192" spans="1:22">
      <c r="A192" s="3">
        <v>43603</v>
      </c>
      <c r="B192" s="4" t="s">
        <v>32</v>
      </c>
      <c r="C192" s="4">
        <v>113</v>
      </c>
      <c r="D192" s="4"/>
      <c r="E192" s="4"/>
      <c r="F192" s="4"/>
      <c r="G192" s="4"/>
      <c r="H192" s="4"/>
      <c r="I192" s="4">
        <v>14</v>
      </c>
      <c r="J192" s="4"/>
      <c r="K192" s="4">
        <v>100</v>
      </c>
      <c r="L192" s="4"/>
      <c r="M192" s="4"/>
      <c r="N192" s="4">
        <v>145</v>
      </c>
      <c r="O192" s="4"/>
      <c r="P192" s="4"/>
      <c r="Q192" s="4"/>
      <c r="R192" s="4"/>
      <c r="S192" s="4"/>
      <c r="T192" s="4"/>
      <c r="U192" s="7">
        <f t="shared" si="42"/>
        <v>13220</v>
      </c>
      <c r="V192" s="8">
        <f>SUM(U190:U192)</f>
        <v>22620</v>
      </c>
    </row>
    <row r="193" spans="1:23">
      <c r="A193" s="3">
        <v>43603</v>
      </c>
      <c r="B193" s="4" t="s">
        <v>33</v>
      </c>
      <c r="C193" s="4">
        <v>414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7">
        <f t="shared" si="42"/>
        <v>16560</v>
      </c>
      <c r="V193" s="8"/>
    </row>
    <row r="194" spans="1:23">
      <c r="A194" s="3">
        <v>43603</v>
      </c>
      <c r="B194" s="4" t="s">
        <v>34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>
        <v>10</v>
      </c>
      <c r="S194" s="4"/>
      <c r="T194" s="4"/>
      <c r="U194" s="7">
        <f t="shared" si="42"/>
        <v>10000</v>
      </c>
      <c r="V194" s="8">
        <f>SUM(U193:U194)</f>
        <v>26560</v>
      </c>
    </row>
    <row r="195" spans="1:23">
      <c r="A195" s="3">
        <v>43603</v>
      </c>
      <c r="B195" s="4" t="s">
        <v>35</v>
      </c>
      <c r="C195" s="4">
        <v>118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7">
        <f t="shared" si="42"/>
        <v>4720</v>
      </c>
      <c r="V195" s="8"/>
    </row>
    <row r="196" spans="1:23">
      <c r="A196" s="3">
        <v>43603</v>
      </c>
      <c r="B196" s="4" t="s">
        <v>36</v>
      </c>
      <c r="C196" s="4">
        <v>120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7">
        <f t="shared" si="42"/>
        <v>4800</v>
      </c>
      <c r="V196" s="8"/>
    </row>
    <row r="197" spans="1:23">
      <c r="A197" s="3">
        <v>43603</v>
      </c>
      <c r="B197" s="4" t="s">
        <v>37</v>
      </c>
      <c r="C197" s="4">
        <v>200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7">
        <f t="shared" si="42"/>
        <v>8000</v>
      </c>
      <c r="V197" s="8"/>
    </row>
    <row r="198" spans="1:23">
      <c r="A198" s="3">
        <v>43603</v>
      </c>
      <c r="B198" s="4" t="s">
        <v>38</v>
      </c>
      <c r="C198" s="4">
        <v>100</v>
      </c>
      <c r="D198" s="4"/>
      <c r="E198" s="4"/>
      <c r="F198" s="4">
        <v>62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7">
        <f t="shared" si="42"/>
        <v>6480</v>
      </c>
      <c r="V198" s="8"/>
    </row>
    <row r="199" spans="1:23">
      <c r="A199" s="3">
        <v>43603</v>
      </c>
      <c r="B199" s="4" t="s">
        <v>39</v>
      </c>
      <c r="C199" s="4"/>
      <c r="D199" s="4"/>
      <c r="E199" s="4"/>
      <c r="F199" s="4">
        <v>120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7">
        <f t="shared" si="42"/>
        <v>4800</v>
      </c>
      <c r="V199" s="8">
        <f>SUM(U195:U199)</f>
        <v>28800</v>
      </c>
    </row>
    <row r="200" spans="1:23">
      <c r="A200" s="71" t="s">
        <v>1</v>
      </c>
      <c r="B200" s="71"/>
      <c r="C200" s="6">
        <f t="shared" ref="C200:T200" si="43">SUM(C190:C199)</f>
        <v>1065</v>
      </c>
      <c r="D200" s="6">
        <f t="shared" si="43"/>
        <v>0</v>
      </c>
      <c r="E200" s="6">
        <f t="shared" si="43"/>
        <v>0</v>
      </c>
      <c r="F200" s="6">
        <f t="shared" si="43"/>
        <v>182</v>
      </c>
      <c r="G200" s="6">
        <f t="shared" si="43"/>
        <v>0</v>
      </c>
      <c r="H200" s="6">
        <f t="shared" si="43"/>
        <v>0</v>
      </c>
      <c r="I200" s="6">
        <f t="shared" si="43"/>
        <v>20</v>
      </c>
      <c r="J200" s="6">
        <f t="shared" si="43"/>
        <v>0</v>
      </c>
      <c r="K200" s="6">
        <f t="shared" si="43"/>
        <v>200</v>
      </c>
      <c r="L200" s="6">
        <f t="shared" si="43"/>
        <v>0</v>
      </c>
      <c r="M200" s="6">
        <f t="shared" si="43"/>
        <v>0</v>
      </c>
      <c r="N200" s="6">
        <f t="shared" si="43"/>
        <v>220</v>
      </c>
      <c r="O200" s="6">
        <f t="shared" si="43"/>
        <v>0</v>
      </c>
      <c r="P200" s="6">
        <f t="shared" si="43"/>
        <v>0</v>
      </c>
      <c r="Q200" s="6">
        <f t="shared" si="43"/>
        <v>0</v>
      </c>
      <c r="R200" s="6">
        <f t="shared" si="43"/>
        <v>13</v>
      </c>
      <c r="S200" s="6">
        <f t="shared" si="43"/>
        <v>0</v>
      </c>
      <c r="T200" s="6">
        <f t="shared" si="43"/>
        <v>0</v>
      </c>
      <c r="U200" s="46">
        <f t="shared" si="42"/>
        <v>77980</v>
      </c>
      <c r="V200" s="8"/>
      <c r="W200">
        <f>U200+U189+U178+U167+U156+U145</f>
        <v>770935</v>
      </c>
    </row>
    <row r="201" spans="1:23">
      <c r="A201" s="3">
        <v>43604</v>
      </c>
      <c r="B201" s="4" t="s">
        <v>22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7">
        <f t="shared" ref="U201:U211" si="44">(C201*40)+(D201*25)+(E201*20)+(F201*40)+(G201*50)+(H201*50)+(I201*25)+(J201*30)+(K201*40)+(L201*30)+(M201*30)+(N201*30)+(O201*30)+(P201*25+(Q201*1000)+(R201*1000)+(S201*950)+(T201*40))</f>
        <v>0</v>
      </c>
      <c r="V201" s="8"/>
      <c r="W201">
        <f>W200/1000</f>
        <v>770.93499999999995</v>
      </c>
    </row>
    <row r="202" spans="1:23">
      <c r="A202" s="3">
        <v>43604</v>
      </c>
      <c r="B202" s="4" t="s">
        <v>24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7">
        <f t="shared" si="44"/>
        <v>0</v>
      </c>
      <c r="V202" s="8"/>
    </row>
    <row r="203" spans="1:23">
      <c r="A203" s="3">
        <v>43604</v>
      </c>
      <c r="B203" s="4" t="s">
        <v>32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7">
        <f t="shared" si="44"/>
        <v>0</v>
      </c>
      <c r="V203" s="8">
        <f>SUM(U201:U203)</f>
        <v>0</v>
      </c>
    </row>
    <row r="204" spans="1:23">
      <c r="A204" s="3">
        <v>43604</v>
      </c>
      <c r="B204" s="4" t="s">
        <v>33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7">
        <f t="shared" si="44"/>
        <v>0</v>
      </c>
      <c r="V204" s="8"/>
    </row>
    <row r="205" spans="1:23">
      <c r="A205" s="3">
        <v>43604</v>
      </c>
      <c r="B205" s="4" t="s">
        <v>34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7">
        <f t="shared" si="44"/>
        <v>0</v>
      </c>
      <c r="V205" s="8">
        <f>SUM(U204:U205)</f>
        <v>0</v>
      </c>
    </row>
    <row r="206" spans="1:23">
      <c r="A206" s="3">
        <v>43604</v>
      </c>
      <c r="B206" s="4" t="s">
        <v>35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7">
        <f t="shared" si="44"/>
        <v>0</v>
      </c>
      <c r="V206" s="8"/>
    </row>
    <row r="207" spans="1:23">
      <c r="A207" s="3">
        <v>43604</v>
      </c>
      <c r="B207" s="4" t="s">
        <v>36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7">
        <f t="shared" si="44"/>
        <v>0</v>
      </c>
      <c r="V207" s="8"/>
    </row>
    <row r="208" spans="1:23">
      <c r="A208" s="3">
        <v>43604</v>
      </c>
      <c r="B208" s="4" t="s">
        <v>37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7">
        <f t="shared" si="44"/>
        <v>0</v>
      </c>
      <c r="V208" s="8"/>
    </row>
    <row r="209" spans="1:22">
      <c r="A209" s="3">
        <v>43604</v>
      </c>
      <c r="B209" s="4" t="s">
        <v>38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7">
        <f t="shared" si="44"/>
        <v>0</v>
      </c>
      <c r="V209" s="8"/>
    </row>
    <row r="210" spans="1:22">
      <c r="A210" s="3">
        <v>43604</v>
      </c>
      <c r="B210" s="4" t="s">
        <v>39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7">
        <f t="shared" si="44"/>
        <v>0</v>
      </c>
      <c r="V210" s="8">
        <f>SUM(U206:U210)</f>
        <v>0</v>
      </c>
    </row>
    <row r="211" spans="1:22">
      <c r="A211" s="71" t="s">
        <v>1</v>
      </c>
      <c r="B211" s="71"/>
      <c r="C211" s="6">
        <f t="shared" ref="C211:T211" si="45">SUM(C201:C210)</f>
        <v>0</v>
      </c>
      <c r="D211" s="6">
        <f t="shared" si="45"/>
        <v>0</v>
      </c>
      <c r="E211" s="6">
        <f t="shared" si="45"/>
        <v>0</v>
      </c>
      <c r="F211" s="6">
        <f t="shared" si="45"/>
        <v>0</v>
      </c>
      <c r="G211" s="6">
        <f t="shared" si="45"/>
        <v>0</v>
      </c>
      <c r="H211" s="6">
        <f t="shared" si="45"/>
        <v>0</v>
      </c>
      <c r="I211" s="6">
        <f t="shared" si="45"/>
        <v>0</v>
      </c>
      <c r="J211" s="6">
        <f t="shared" si="45"/>
        <v>0</v>
      </c>
      <c r="K211" s="6">
        <f t="shared" si="45"/>
        <v>0</v>
      </c>
      <c r="L211" s="6">
        <f t="shared" si="45"/>
        <v>0</v>
      </c>
      <c r="M211" s="6">
        <f t="shared" si="45"/>
        <v>0</v>
      </c>
      <c r="N211" s="6">
        <f t="shared" si="45"/>
        <v>0</v>
      </c>
      <c r="O211" s="6">
        <f t="shared" si="45"/>
        <v>0</v>
      </c>
      <c r="P211" s="6">
        <f t="shared" si="45"/>
        <v>0</v>
      </c>
      <c r="Q211" s="6">
        <f t="shared" si="45"/>
        <v>0</v>
      </c>
      <c r="R211" s="6">
        <f t="shared" si="45"/>
        <v>0</v>
      </c>
      <c r="S211" s="6">
        <f t="shared" si="45"/>
        <v>0</v>
      </c>
      <c r="T211" s="6">
        <f t="shared" si="45"/>
        <v>0</v>
      </c>
      <c r="U211" s="46">
        <f t="shared" si="44"/>
        <v>0</v>
      </c>
      <c r="V211" s="8"/>
    </row>
    <row r="212" spans="1:22">
      <c r="A212" s="3">
        <v>43605</v>
      </c>
      <c r="B212" s="4" t="s">
        <v>22</v>
      </c>
      <c r="C212" s="4">
        <v>421</v>
      </c>
      <c r="D212" s="4"/>
      <c r="E212" s="4"/>
      <c r="F212" s="4"/>
      <c r="G212" s="4"/>
      <c r="H212" s="4"/>
      <c r="I212" s="4">
        <v>7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7">
        <f t="shared" ref="U212:U222" si="46">(C212*40)+(D212*25)+(E212*20)+(F212*40)+(G212*50)+(H212*50)+(I212*25)+(J212*30)+(K212*40)+(L212*30)+(M212*30)+(N212*30)+(O212*30)+(P212*25+(Q212*1000)+(R212*1000)+(S212*950)+(T212*40))</f>
        <v>17015</v>
      </c>
      <c r="V212" s="8"/>
    </row>
    <row r="213" spans="1:22">
      <c r="A213" s="3">
        <v>43605</v>
      </c>
      <c r="B213" s="4" t="s">
        <v>24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>
        <v>7</v>
      </c>
      <c r="R213" s="4">
        <v>10</v>
      </c>
      <c r="S213" s="4"/>
      <c r="T213" s="4"/>
      <c r="U213" s="7">
        <f t="shared" si="46"/>
        <v>17000</v>
      </c>
      <c r="V213" s="8"/>
    </row>
    <row r="214" spans="1:22">
      <c r="A214" s="3">
        <v>43605</v>
      </c>
      <c r="B214" s="4" t="s">
        <v>32</v>
      </c>
      <c r="C214" s="4">
        <v>600</v>
      </c>
      <c r="D214" s="4"/>
      <c r="E214" s="4"/>
      <c r="F214" s="4"/>
      <c r="G214" s="4"/>
      <c r="H214" s="4"/>
      <c r="I214" s="4">
        <v>43</v>
      </c>
      <c r="J214" s="4"/>
      <c r="K214" s="4"/>
      <c r="L214" s="4"/>
      <c r="M214" s="4"/>
      <c r="N214" s="4"/>
      <c r="O214" s="4"/>
      <c r="P214" s="4"/>
      <c r="Q214" s="4"/>
      <c r="R214" s="4">
        <v>8</v>
      </c>
      <c r="S214" s="4"/>
      <c r="T214" s="4"/>
      <c r="U214" s="7">
        <f t="shared" si="46"/>
        <v>33075</v>
      </c>
      <c r="V214" s="8">
        <f>SUM(U212:U214)</f>
        <v>67090</v>
      </c>
    </row>
    <row r="215" spans="1:22">
      <c r="A215" s="3">
        <v>43605</v>
      </c>
      <c r="B215" s="4" t="s">
        <v>33</v>
      </c>
      <c r="C215" s="4">
        <v>559</v>
      </c>
      <c r="D215" s="4"/>
      <c r="E215" s="4"/>
      <c r="F215" s="4">
        <v>400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7">
        <f t="shared" si="46"/>
        <v>38360</v>
      </c>
      <c r="V215" s="8"/>
    </row>
    <row r="216" spans="1:22">
      <c r="A216" s="3">
        <v>43605</v>
      </c>
      <c r="B216" s="4" t="s">
        <v>34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>
        <v>10</v>
      </c>
      <c r="S216" s="4"/>
      <c r="T216" s="4"/>
      <c r="U216" s="7">
        <f t="shared" si="46"/>
        <v>10000</v>
      </c>
      <c r="V216" s="8">
        <f>SUM(U215:U216)</f>
        <v>48360</v>
      </c>
    </row>
    <row r="217" spans="1:22">
      <c r="A217" s="3">
        <v>43605</v>
      </c>
      <c r="B217" s="4" t="s">
        <v>35</v>
      </c>
      <c r="C217" s="4">
        <v>300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7">
        <f t="shared" si="46"/>
        <v>12000</v>
      </c>
      <c r="V217" s="8"/>
    </row>
    <row r="218" spans="1:22">
      <c r="A218" s="3">
        <v>43605</v>
      </c>
      <c r="B218" s="4" t="s">
        <v>36</v>
      </c>
      <c r="C218" s="4">
        <v>100</v>
      </c>
      <c r="D218" s="4"/>
      <c r="E218" s="4"/>
      <c r="F218" s="4">
        <v>300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7">
        <f t="shared" si="46"/>
        <v>16000</v>
      </c>
      <c r="V218" s="8"/>
    </row>
    <row r="219" spans="1:22">
      <c r="A219" s="3">
        <v>43605</v>
      </c>
      <c r="B219" s="4" t="s">
        <v>37</v>
      </c>
      <c r="C219" s="4">
        <v>100</v>
      </c>
      <c r="D219" s="4"/>
      <c r="E219" s="4"/>
      <c r="F219" s="4">
        <v>300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7">
        <f t="shared" si="46"/>
        <v>16000</v>
      </c>
      <c r="V219" s="8"/>
    </row>
    <row r="220" spans="1:22">
      <c r="A220" s="3">
        <v>43605</v>
      </c>
      <c r="B220" s="4" t="s">
        <v>38</v>
      </c>
      <c r="C220" s="4"/>
      <c r="D220" s="4"/>
      <c r="E220" s="4"/>
      <c r="F220" s="4">
        <v>350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7">
        <f t="shared" si="46"/>
        <v>14000</v>
      </c>
      <c r="V220" s="8"/>
    </row>
    <row r="221" spans="1:22">
      <c r="A221" s="3">
        <v>43605</v>
      </c>
      <c r="B221" s="4" t="s">
        <v>39</v>
      </c>
      <c r="C221" s="4"/>
      <c r="D221" s="4"/>
      <c r="E221" s="4"/>
      <c r="F221" s="4">
        <v>350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7">
        <f t="shared" si="46"/>
        <v>14000</v>
      </c>
      <c r="V221" s="8">
        <f>SUM(U217:U221)</f>
        <v>72000</v>
      </c>
    </row>
    <row r="222" spans="1:22">
      <c r="A222" s="71" t="s">
        <v>1</v>
      </c>
      <c r="B222" s="71"/>
      <c r="C222" s="6">
        <f t="shared" ref="C222:T222" si="47">SUM(C212:C221)</f>
        <v>2080</v>
      </c>
      <c r="D222" s="6">
        <f t="shared" si="47"/>
        <v>0</v>
      </c>
      <c r="E222" s="6">
        <f t="shared" si="47"/>
        <v>0</v>
      </c>
      <c r="F222" s="6">
        <f t="shared" si="47"/>
        <v>1700</v>
      </c>
      <c r="G222" s="6">
        <f t="shared" si="47"/>
        <v>0</v>
      </c>
      <c r="H222" s="6">
        <f t="shared" si="47"/>
        <v>0</v>
      </c>
      <c r="I222" s="6">
        <f t="shared" si="47"/>
        <v>50</v>
      </c>
      <c r="J222" s="6">
        <f t="shared" si="47"/>
        <v>0</v>
      </c>
      <c r="K222" s="6">
        <f t="shared" si="47"/>
        <v>0</v>
      </c>
      <c r="L222" s="6">
        <f t="shared" si="47"/>
        <v>0</v>
      </c>
      <c r="M222" s="6">
        <f t="shared" si="47"/>
        <v>0</v>
      </c>
      <c r="N222" s="6">
        <f t="shared" si="47"/>
        <v>0</v>
      </c>
      <c r="O222" s="6">
        <f t="shared" si="47"/>
        <v>0</v>
      </c>
      <c r="P222" s="6">
        <f t="shared" si="47"/>
        <v>0</v>
      </c>
      <c r="Q222" s="6">
        <f t="shared" si="47"/>
        <v>7</v>
      </c>
      <c r="R222" s="6">
        <f t="shared" si="47"/>
        <v>28</v>
      </c>
      <c r="S222" s="6">
        <f t="shared" si="47"/>
        <v>0</v>
      </c>
      <c r="T222" s="6">
        <f t="shared" si="47"/>
        <v>0</v>
      </c>
      <c r="U222" s="46">
        <f t="shared" si="46"/>
        <v>187450</v>
      </c>
      <c r="V222" s="8"/>
    </row>
    <row r="223" spans="1:22">
      <c r="A223" s="3">
        <v>43606</v>
      </c>
      <c r="B223" s="4" t="s">
        <v>22</v>
      </c>
      <c r="C223" s="4"/>
      <c r="D223" s="4"/>
      <c r="E223" s="4"/>
      <c r="F223" s="4"/>
      <c r="G223" s="4"/>
      <c r="H223" s="4"/>
      <c r="I223" s="4">
        <v>4</v>
      </c>
      <c r="J223" s="4"/>
      <c r="K223" s="4">
        <v>150</v>
      </c>
      <c r="L223" s="4"/>
      <c r="M223" s="4">
        <v>57</v>
      </c>
      <c r="N223" s="4">
        <v>167</v>
      </c>
      <c r="O223" s="4"/>
      <c r="P223" s="4"/>
      <c r="Q223" s="4"/>
      <c r="R223" s="4"/>
      <c r="S223" s="4"/>
      <c r="T223" s="4"/>
      <c r="U223" s="7">
        <f t="shared" ref="U223:U233" si="48">(C223*40)+(D223*25)+(E223*20)+(F223*40)+(G223*50)+(H223*50)+(I223*25)+(J223*30)+(K223*40)+(L223*30)+(M223*30)+(N223*30)+(O223*30)+(P223*25+(Q223*1000)+(R223*1000)+(S223*950)+(T223*40))</f>
        <v>12820</v>
      </c>
      <c r="V223" s="8"/>
    </row>
    <row r="224" spans="1:22">
      <c r="A224" s="3">
        <v>43606</v>
      </c>
      <c r="B224" s="4" t="s">
        <v>24</v>
      </c>
      <c r="C224" s="4"/>
      <c r="D224" s="4"/>
      <c r="E224" s="4"/>
      <c r="F224" s="4"/>
      <c r="G224" s="4"/>
      <c r="H224" s="4"/>
      <c r="I224" s="4">
        <v>155</v>
      </c>
      <c r="J224" s="4"/>
      <c r="K224" s="4"/>
      <c r="L224" s="4"/>
      <c r="M224" s="4"/>
      <c r="N224" s="4"/>
      <c r="O224" s="4"/>
      <c r="P224" s="4">
        <v>100</v>
      </c>
      <c r="Q224" s="4"/>
      <c r="R224" s="4"/>
      <c r="S224" s="4"/>
      <c r="T224" s="4"/>
      <c r="U224" s="7">
        <f t="shared" si="48"/>
        <v>6375</v>
      </c>
      <c r="V224" s="8"/>
    </row>
    <row r="225" spans="1:22">
      <c r="A225" s="3">
        <v>43606</v>
      </c>
      <c r="B225" s="4" t="s">
        <v>32</v>
      </c>
      <c r="C225" s="4"/>
      <c r="D225" s="4"/>
      <c r="E225" s="4"/>
      <c r="F225" s="4"/>
      <c r="G225" s="4"/>
      <c r="H225" s="4"/>
      <c r="I225" s="4">
        <v>17</v>
      </c>
      <c r="J225" s="4"/>
      <c r="K225" s="4">
        <v>300</v>
      </c>
      <c r="L225" s="4"/>
      <c r="M225" s="4">
        <v>355</v>
      </c>
      <c r="N225" s="4"/>
      <c r="O225" s="4"/>
      <c r="P225" s="4"/>
      <c r="Q225" s="4">
        <v>9</v>
      </c>
      <c r="R225" s="4"/>
      <c r="S225" s="4"/>
      <c r="T225" s="4"/>
      <c r="U225" s="7">
        <f t="shared" si="48"/>
        <v>32075</v>
      </c>
      <c r="V225" s="8">
        <f>SUM(U223:U225)</f>
        <v>51270</v>
      </c>
    </row>
    <row r="226" spans="1:22">
      <c r="A226" s="3">
        <v>43606</v>
      </c>
      <c r="B226" s="4" t="s">
        <v>33</v>
      </c>
      <c r="C226" s="4">
        <v>395</v>
      </c>
      <c r="D226" s="4"/>
      <c r="E226" s="4"/>
      <c r="F226" s="4">
        <v>200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7">
        <f t="shared" si="48"/>
        <v>23800</v>
      </c>
      <c r="V226" s="8"/>
    </row>
    <row r="227" spans="1:22">
      <c r="A227" s="3">
        <v>43606</v>
      </c>
      <c r="B227" s="4" t="s">
        <v>34</v>
      </c>
      <c r="C227" s="4">
        <v>300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>
        <v>3</v>
      </c>
      <c r="S227" s="4"/>
      <c r="T227" s="4"/>
      <c r="U227" s="7">
        <f t="shared" si="48"/>
        <v>15000</v>
      </c>
      <c r="V227" s="8">
        <f>SUM(U226:U227)</f>
        <v>38800</v>
      </c>
    </row>
    <row r="228" spans="1:22">
      <c r="A228" s="3">
        <v>43606</v>
      </c>
      <c r="B228" s="4" t="s">
        <v>35</v>
      </c>
      <c r="C228" s="4">
        <v>250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7">
        <f t="shared" si="48"/>
        <v>10000</v>
      </c>
      <c r="V228" s="8"/>
    </row>
    <row r="229" spans="1:22">
      <c r="A229" s="3">
        <v>43606</v>
      </c>
      <c r="B229" s="4" t="s">
        <v>36</v>
      </c>
      <c r="C229" s="4">
        <v>300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7">
        <f t="shared" si="48"/>
        <v>12000</v>
      </c>
      <c r="V229" s="8"/>
    </row>
    <row r="230" spans="1:22">
      <c r="A230" s="3">
        <v>43606</v>
      </c>
      <c r="B230" s="4" t="s">
        <v>37</v>
      </c>
      <c r="C230" s="4">
        <v>300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7">
        <f t="shared" si="48"/>
        <v>12000</v>
      </c>
      <c r="V230" s="8"/>
    </row>
    <row r="231" spans="1:22">
      <c r="A231" s="3">
        <v>43606</v>
      </c>
      <c r="B231" s="4" t="s">
        <v>38</v>
      </c>
      <c r="C231" s="4">
        <v>42</v>
      </c>
      <c r="D231" s="4"/>
      <c r="E231" s="4"/>
      <c r="F231" s="4">
        <v>100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7">
        <f t="shared" si="48"/>
        <v>5680</v>
      </c>
      <c r="V231" s="8"/>
    </row>
    <row r="232" spans="1:22">
      <c r="A232" s="3">
        <v>43606</v>
      </c>
      <c r="B232" s="4" t="s">
        <v>39</v>
      </c>
      <c r="C232" s="4"/>
      <c r="D232" s="4"/>
      <c r="E232" s="4"/>
      <c r="F232" s="4">
        <v>280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7">
        <f t="shared" si="48"/>
        <v>11200</v>
      </c>
      <c r="V232" s="8">
        <f>SUM(U228:U232)</f>
        <v>50880</v>
      </c>
    </row>
    <row r="233" spans="1:22">
      <c r="A233" s="71" t="s">
        <v>1</v>
      </c>
      <c r="B233" s="71"/>
      <c r="C233" s="6">
        <f t="shared" ref="C233:T233" si="49">SUM(C223:C232)</f>
        <v>1587</v>
      </c>
      <c r="D233" s="6">
        <f t="shared" si="49"/>
        <v>0</v>
      </c>
      <c r="E233" s="6">
        <f t="shared" si="49"/>
        <v>0</v>
      </c>
      <c r="F233" s="6">
        <f t="shared" si="49"/>
        <v>580</v>
      </c>
      <c r="G233" s="6">
        <f t="shared" si="49"/>
        <v>0</v>
      </c>
      <c r="H233" s="6">
        <f t="shared" si="49"/>
        <v>0</v>
      </c>
      <c r="I233" s="6">
        <f t="shared" si="49"/>
        <v>176</v>
      </c>
      <c r="J233" s="6">
        <f t="shared" si="49"/>
        <v>0</v>
      </c>
      <c r="K233" s="6">
        <f t="shared" si="49"/>
        <v>450</v>
      </c>
      <c r="L233" s="6">
        <f t="shared" si="49"/>
        <v>0</v>
      </c>
      <c r="M233" s="6">
        <f t="shared" si="49"/>
        <v>412</v>
      </c>
      <c r="N233" s="6">
        <f t="shared" si="49"/>
        <v>167</v>
      </c>
      <c r="O233" s="6">
        <f t="shared" si="49"/>
        <v>0</v>
      </c>
      <c r="P233" s="6">
        <f t="shared" si="49"/>
        <v>100</v>
      </c>
      <c r="Q233" s="6">
        <f t="shared" si="49"/>
        <v>9</v>
      </c>
      <c r="R233" s="6">
        <f t="shared" si="49"/>
        <v>3</v>
      </c>
      <c r="S233" s="6">
        <f t="shared" si="49"/>
        <v>0</v>
      </c>
      <c r="T233" s="6">
        <f t="shared" si="49"/>
        <v>0</v>
      </c>
      <c r="U233" s="46">
        <f t="shared" si="48"/>
        <v>140950</v>
      </c>
      <c r="V233" s="8"/>
    </row>
    <row r="234" spans="1:22">
      <c r="A234" s="3">
        <v>43607</v>
      </c>
      <c r="B234" s="4" t="s">
        <v>22</v>
      </c>
      <c r="C234" s="4"/>
      <c r="D234" s="4"/>
      <c r="E234" s="4"/>
      <c r="F234" s="4"/>
      <c r="G234" s="4"/>
      <c r="H234" s="4"/>
      <c r="I234" s="4">
        <v>4</v>
      </c>
      <c r="J234" s="4">
        <v>300</v>
      </c>
      <c r="K234" s="4"/>
      <c r="L234" s="4"/>
      <c r="M234" s="4">
        <v>88</v>
      </c>
      <c r="N234" s="4"/>
      <c r="O234" s="4"/>
      <c r="P234" s="4"/>
      <c r="Q234" s="4"/>
      <c r="R234" s="4"/>
      <c r="S234" s="4"/>
      <c r="T234" s="4"/>
      <c r="U234" s="7">
        <f t="shared" ref="U234:U244" si="50">(C234*40)+(D234*25)+(E234*20)+(F234*40)+(G234*50)+(H234*50)+(I234*25)+(J234*30)+(K234*40)+(L234*30)+(M234*30)+(N234*30)+(O234*30)+(P234*25+(Q234*1000)+(R234*1000)+(S234*950)+(T234*40))</f>
        <v>11740</v>
      </c>
      <c r="V234" s="8">
        <f>9000+2640+100</f>
        <v>11740</v>
      </c>
    </row>
    <row r="235" spans="1:22">
      <c r="A235" s="3">
        <v>43607</v>
      </c>
      <c r="B235" s="4" t="s">
        <v>24</v>
      </c>
      <c r="C235" s="4"/>
      <c r="D235" s="4"/>
      <c r="E235" s="4"/>
      <c r="F235" s="4"/>
      <c r="G235" s="4"/>
      <c r="H235" s="4"/>
      <c r="I235" s="4">
        <v>174</v>
      </c>
      <c r="J235" s="4">
        <v>100</v>
      </c>
      <c r="K235" s="4"/>
      <c r="L235" s="4"/>
      <c r="M235" s="4"/>
      <c r="N235" s="4"/>
      <c r="O235" s="4"/>
      <c r="P235" s="4">
        <v>1</v>
      </c>
      <c r="Q235" s="4"/>
      <c r="R235" s="4"/>
      <c r="S235" s="4"/>
      <c r="T235" s="4"/>
      <c r="U235" s="7">
        <f t="shared" si="50"/>
        <v>7375</v>
      </c>
      <c r="V235" s="8">
        <f>4350+25+3000</f>
        <v>7375</v>
      </c>
    </row>
    <row r="236" spans="1:22">
      <c r="A236" s="3">
        <v>43607</v>
      </c>
      <c r="B236" s="4" t="s">
        <v>32</v>
      </c>
      <c r="C236" s="4"/>
      <c r="D236" s="4"/>
      <c r="E236" s="4"/>
      <c r="F236" s="4"/>
      <c r="G236" s="4"/>
      <c r="H236" s="4"/>
      <c r="I236" s="4">
        <v>10</v>
      </c>
      <c r="J236" s="4">
        <v>366</v>
      </c>
      <c r="K236" s="4"/>
      <c r="L236" s="4"/>
      <c r="M236" s="4"/>
      <c r="N236" s="4"/>
      <c r="O236" s="4"/>
      <c r="P236" s="4"/>
      <c r="Q236" s="4">
        <v>8</v>
      </c>
      <c r="R236" s="4"/>
      <c r="S236" s="4"/>
      <c r="T236" s="4"/>
      <c r="U236" s="7">
        <f t="shared" si="50"/>
        <v>19230</v>
      </c>
      <c r="V236" s="8">
        <f>10980+8000+250</f>
        <v>19230</v>
      </c>
    </row>
    <row r="237" spans="1:22">
      <c r="A237" s="3">
        <v>43607</v>
      </c>
      <c r="B237" s="4" t="s">
        <v>33</v>
      </c>
      <c r="C237" s="4">
        <v>711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7">
        <f t="shared" si="50"/>
        <v>28440</v>
      </c>
      <c r="V237" s="8"/>
    </row>
    <row r="238" spans="1:22">
      <c r="A238" s="3">
        <v>43607</v>
      </c>
      <c r="B238" s="4" t="s">
        <v>34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>
        <v>8</v>
      </c>
      <c r="R238" s="4">
        <v>2</v>
      </c>
      <c r="S238" s="4"/>
      <c r="T238" s="4"/>
      <c r="U238" s="7">
        <f t="shared" si="50"/>
        <v>10000</v>
      </c>
      <c r="V238" s="8">
        <f>SUM(U237:U238)</f>
        <v>38440</v>
      </c>
    </row>
    <row r="239" spans="1:22">
      <c r="A239" s="3">
        <v>43607</v>
      </c>
      <c r="B239" s="4" t="s">
        <v>35</v>
      </c>
      <c r="C239" s="4">
        <v>200</v>
      </c>
      <c r="D239" s="4"/>
      <c r="E239" s="4"/>
      <c r="F239" s="4"/>
      <c r="G239" s="4">
        <v>40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7">
        <f t="shared" si="50"/>
        <v>10000</v>
      </c>
      <c r="V239" s="8"/>
    </row>
    <row r="240" spans="1:22">
      <c r="A240" s="3">
        <v>43607</v>
      </c>
      <c r="B240" s="4" t="s">
        <v>36</v>
      </c>
      <c r="C240" s="4">
        <v>126</v>
      </c>
      <c r="D240" s="4"/>
      <c r="E240" s="4"/>
      <c r="F240" s="4"/>
      <c r="G240" s="4">
        <v>40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7">
        <f t="shared" si="50"/>
        <v>7040</v>
      </c>
      <c r="V240" s="8"/>
    </row>
    <row r="241" spans="1:24">
      <c r="A241" s="3">
        <v>43607</v>
      </c>
      <c r="B241" s="4" t="s">
        <v>37</v>
      </c>
      <c r="C241" s="4">
        <v>200</v>
      </c>
      <c r="D241" s="4"/>
      <c r="E241" s="4"/>
      <c r="F241" s="4"/>
      <c r="G241" s="4">
        <v>20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7">
        <f t="shared" si="50"/>
        <v>9000</v>
      </c>
      <c r="V241" s="8"/>
    </row>
    <row r="242" spans="1:24">
      <c r="A242" s="3">
        <v>43607</v>
      </c>
      <c r="B242" s="4" t="s">
        <v>38</v>
      </c>
      <c r="C242" s="4">
        <v>180</v>
      </c>
      <c r="D242" s="4"/>
      <c r="E242" s="4"/>
      <c r="F242" s="4"/>
      <c r="G242" s="4">
        <v>28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7">
        <f t="shared" si="50"/>
        <v>8600</v>
      </c>
      <c r="V242" s="8"/>
    </row>
    <row r="243" spans="1:24">
      <c r="A243" s="3">
        <v>43607</v>
      </c>
      <c r="B243" s="4" t="s">
        <v>39</v>
      </c>
      <c r="C243" s="4"/>
      <c r="D243" s="4"/>
      <c r="E243" s="4"/>
      <c r="F243" s="4">
        <v>223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7">
        <f t="shared" si="50"/>
        <v>8920</v>
      </c>
      <c r="V243" s="8">
        <f>SUM(U239:U243)</f>
        <v>43560</v>
      </c>
    </row>
    <row r="244" spans="1:24">
      <c r="A244" s="71" t="s">
        <v>1</v>
      </c>
      <c r="B244" s="71"/>
      <c r="C244" s="6">
        <f t="shared" ref="C244:T244" si="51">SUM(C234:C243)</f>
        <v>1417</v>
      </c>
      <c r="D244" s="6">
        <f t="shared" si="51"/>
        <v>0</v>
      </c>
      <c r="E244" s="6">
        <f t="shared" si="51"/>
        <v>0</v>
      </c>
      <c r="F244" s="6">
        <f t="shared" si="51"/>
        <v>223</v>
      </c>
      <c r="G244" s="6">
        <f t="shared" si="51"/>
        <v>128</v>
      </c>
      <c r="H244" s="6">
        <f t="shared" si="51"/>
        <v>0</v>
      </c>
      <c r="I244" s="6">
        <f t="shared" si="51"/>
        <v>188</v>
      </c>
      <c r="J244" s="6">
        <f t="shared" si="51"/>
        <v>766</v>
      </c>
      <c r="K244" s="6">
        <f t="shared" si="51"/>
        <v>0</v>
      </c>
      <c r="L244" s="6">
        <f t="shared" si="51"/>
        <v>0</v>
      </c>
      <c r="M244" s="6">
        <f t="shared" si="51"/>
        <v>88</v>
      </c>
      <c r="N244" s="6">
        <f t="shared" si="51"/>
        <v>0</v>
      </c>
      <c r="O244" s="6">
        <f t="shared" si="51"/>
        <v>0</v>
      </c>
      <c r="P244" s="6">
        <f t="shared" si="51"/>
        <v>1</v>
      </c>
      <c r="Q244" s="6">
        <f t="shared" si="51"/>
        <v>16</v>
      </c>
      <c r="R244" s="6">
        <f t="shared" si="51"/>
        <v>2</v>
      </c>
      <c r="S244" s="6">
        <f t="shared" si="51"/>
        <v>0</v>
      </c>
      <c r="T244" s="6">
        <f t="shared" si="51"/>
        <v>0</v>
      </c>
      <c r="U244" s="46">
        <f t="shared" si="50"/>
        <v>120345</v>
      </c>
      <c r="V244" s="8"/>
    </row>
    <row r="245" spans="1:24">
      <c r="A245" s="3">
        <v>43608</v>
      </c>
      <c r="B245" s="4" t="s">
        <v>22</v>
      </c>
      <c r="C245" s="4">
        <v>61</v>
      </c>
      <c r="D245" s="4"/>
      <c r="E245" s="4"/>
      <c r="F245" s="4"/>
      <c r="G245" s="4"/>
      <c r="H245" s="4"/>
      <c r="I245" s="4">
        <v>4</v>
      </c>
      <c r="J245" s="4"/>
      <c r="K245" s="4">
        <v>195</v>
      </c>
      <c r="L245" s="4"/>
      <c r="M245" s="4"/>
      <c r="N245" s="4"/>
      <c r="O245" s="4"/>
      <c r="P245" s="4"/>
      <c r="Q245" s="4"/>
      <c r="R245" s="4"/>
      <c r="S245" s="4"/>
      <c r="T245" s="4"/>
      <c r="U245" s="7">
        <f t="shared" ref="U245:U255" si="52">(C245*40)+(D245*25)+(E245*20)+(F245*40)+(G245*50)+(H245*50)+(I245*25)+(J245*30)+(K245*40)+(L245*30)+(M245*30)+(N245*30)+(O245*30)+(P245*25+(Q245*1000)+(R245*1000)+(S245*950)+(T245*40))</f>
        <v>10340</v>
      </c>
      <c r="V245" s="8"/>
    </row>
    <row r="246" spans="1:24">
      <c r="A246" s="3">
        <v>43608</v>
      </c>
      <c r="B246" s="4" t="s">
        <v>24</v>
      </c>
      <c r="C246" s="4"/>
      <c r="D246" s="4"/>
      <c r="E246" s="4"/>
      <c r="F246" s="4"/>
      <c r="G246" s="4"/>
      <c r="H246" s="4"/>
      <c r="I246" s="4">
        <v>170</v>
      </c>
      <c r="J246" s="4"/>
      <c r="K246" s="4"/>
      <c r="L246" s="4"/>
      <c r="M246" s="4"/>
      <c r="N246" s="4"/>
      <c r="O246" s="4"/>
      <c r="P246" s="4">
        <v>17</v>
      </c>
      <c r="Q246" s="4"/>
      <c r="R246" s="4"/>
      <c r="S246" s="4"/>
      <c r="T246" s="4"/>
      <c r="U246" s="7">
        <f t="shared" si="52"/>
        <v>4675</v>
      </c>
      <c r="V246" s="8"/>
    </row>
    <row r="247" spans="1:24">
      <c r="A247" s="3">
        <v>43608</v>
      </c>
      <c r="B247" s="4" t="s">
        <v>32</v>
      </c>
      <c r="C247" s="4">
        <v>94</v>
      </c>
      <c r="D247" s="4"/>
      <c r="E247" s="4"/>
      <c r="F247" s="4"/>
      <c r="G247" s="4"/>
      <c r="H247" s="4"/>
      <c r="I247" s="4">
        <v>15</v>
      </c>
      <c r="J247" s="4"/>
      <c r="K247" s="4">
        <v>100</v>
      </c>
      <c r="L247" s="4"/>
      <c r="M247" s="4"/>
      <c r="N247" s="4"/>
      <c r="O247" s="4"/>
      <c r="P247" s="4"/>
      <c r="Q247" s="4">
        <v>8</v>
      </c>
      <c r="R247" s="4"/>
      <c r="S247" s="4"/>
      <c r="T247" s="4"/>
      <c r="U247" s="7">
        <f t="shared" si="52"/>
        <v>16135</v>
      </c>
      <c r="V247" s="8">
        <f>SUM(U245:U247)</f>
        <v>31150</v>
      </c>
      <c r="X247">
        <f>U222+U233+U244+U255+U266+U277</f>
        <v>810035</v>
      </c>
    </row>
    <row r="248" spans="1:24">
      <c r="A248" s="3">
        <v>43608</v>
      </c>
      <c r="B248" s="4" t="s">
        <v>33</v>
      </c>
      <c r="C248" s="4">
        <v>714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7">
        <f t="shared" si="52"/>
        <v>28560</v>
      </c>
      <c r="V248" s="8"/>
    </row>
    <row r="249" spans="1:24">
      <c r="A249" s="3">
        <v>43608</v>
      </c>
      <c r="B249" s="4" t="s">
        <v>34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>
        <v>8</v>
      </c>
      <c r="R249" s="4">
        <v>5</v>
      </c>
      <c r="S249" s="4"/>
      <c r="T249" s="4"/>
      <c r="U249" s="7">
        <f t="shared" si="52"/>
        <v>13000</v>
      </c>
      <c r="V249" s="8">
        <f>SUM(U248:U249)</f>
        <v>41560</v>
      </c>
    </row>
    <row r="250" spans="1:24">
      <c r="A250" s="3">
        <v>43608</v>
      </c>
      <c r="B250" s="4" t="s">
        <v>35</v>
      </c>
      <c r="C250" s="4">
        <v>200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7">
        <f t="shared" si="52"/>
        <v>8000</v>
      </c>
      <c r="V250" s="8"/>
    </row>
    <row r="251" spans="1:24">
      <c r="A251" s="3">
        <v>43608</v>
      </c>
      <c r="B251" s="4" t="s">
        <v>36</v>
      </c>
      <c r="C251" s="4">
        <v>300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7">
        <f t="shared" si="52"/>
        <v>12000</v>
      </c>
      <c r="V251" s="8"/>
    </row>
    <row r="252" spans="1:24">
      <c r="A252" s="3">
        <v>43608</v>
      </c>
      <c r="B252" s="4" t="s">
        <v>37</v>
      </c>
      <c r="C252" s="4">
        <v>250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7">
        <f t="shared" si="52"/>
        <v>10000</v>
      </c>
      <c r="V252" s="8"/>
    </row>
    <row r="253" spans="1:24">
      <c r="A253" s="3">
        <v>43608</v>
      </c>
      <c r="B253" s="4" t="s">
        <v>38</v>
      </c>
      <c r="C253" s="4"/>
      <c r="D253" s="4"/>
      <c r="E253" s="4"/>
      <c r="F253" s="4"/>
      <c r="G253" s="4">
        <v>184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7">
        <f t="shared" si="52"/>
        <v>9200</v>
      </c>
      <c r="V253" s="8"/>
    </row>
    <row r="254" spans="1:24">
      <c r="A254" s="3">
        <v>43608</v>
      </c>
      <c r="B254" s="4" t="s">
        <v>39</v>
      </c>
      <c r="C254" s="4">
        <v>267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7">
        <f t="shared" si="52"/>
        <v>10680</v>
      </c>
      <c r="V254" s="8">
        <f>SUM(U250:U254)</f>
        <v>49880</v>
      </c>
    </row>
    <row r="255" spans="1:24">
      <c r="A255" s="71" t="s">
        <v>1</v>
      </c>
      <c r="B255" s="71"/>
      <c r="C255" s="6">
        <f t="shared" ref="C255:T255" si="53">SUM(C245:C254)</f>
        <v>1886</v>
      </c>
      <c r="D255" s="6">
        <f t="shared" si="53"/>
        <v>0</v>
      </c>
      <c r="E255" s="6">
        <f t="shared" si="53"/>
        <v>0</v>
      </c>
      <c r="F255" s="6">
        <f t="shared" si="53"/>
        <v>0</v>
      </c>
      <c r="G255" s="6">
        <f t="shared" si="53"/>
        <v>184</v>
      </c>
      <c r="H255" s="6">
        <f t="shared" si="53"/>
        <v>0</v>
      </c>
      <c r="I255" s="6">
        <f t="shared" si="53"/>
        <v>189</v>
      </c>
      <c r="J255" s="6">
        <f t="shared" si="53"/>
        <v>0</v>
      </c>
      <c r="K255" s="6">
        <f t="shared" si="53"/>
        <v>295</v>
      </c>
      <c r="L255" s="6">
        <f t="shared" si="53"/>
        <v>0</v>
      </c>
      <c r="M255" s="6">
        <f t="shared" si="53"/>
        <v>0</v>
      </c>
      <c r="N255" s="6">
        <f t="shared" si="53"/>
        <v>0</v>
      </c>
      <c r="O255" s="6">
        <f t="shared" si="53"/>
        <v>0</v>
      </c>
      <c r="P255" s="6">
        <f t="shared" si="53"/>
        <v>17</v>
      </c>
      <c r="Q255" s="6">
        <f t="shared" si="53"/>
        <v>16</v>
      </c>
      <c r="R255" s="6">
        <f t="shared" si="53"/>
        <v>5</v>
      </c>
      <c r="S255" s="6">
        <f t="shared" si="53"/>
        <v>0</v>
      </c>
      <c r="T255" s="6">
        <f t="shared" si="53"/>
        <v>0</v>
      </c>
      <c r="U255" s="46">
        <f t="shared" si="52"/>
        <v>122590</v>
      </c>
      <c r="V255" s="8"/>
    </row>
    <row r="256" spans="1:24">
      <c r="A256" s="3">
        <v>43609</v>
      </c>
      <c r="B256" s="4" t="s">
        <v>22</v>
      </c>
      <c r="C256" s="4">
        <v>65</v>
      </c>
      <c r="D256" s="4"/>
      <c r="E256" s="4"/>
      <c r="F256" s="4"/>
      <c r="G256" s="4"/>
      <c r="H256" s="4"/>
      <c r="I256" s="4">
        <v>9</v>
      </c>
      <c r="J256" s="4"/>
      <c r="K256" s="4">
        <v>100</v>
      </c>
      <c r="L256" s="4"/>
      <c r="M256" s="4">
        <v>50</v>
      </c>
      <c r="N256" s="4"/>
      <c r="O256" s="4">
        <v>30</v>
      </c>
      <c r="P256" s="4"/>
      <c r="Q256" s="4"/>
      <c r="R256" s="4"/>
      <c r="S256" s="4"/>
      <c r="T256" s="4"/>
      <c r="U256" s="7">
        <f t="shared" ref="U256:U277" si="54">(C256*40)+(D256*25)+(E256*20)+(F256*40)+(G256*50)+(H256*50)+(I256*25)+(J256*30)+(K256*40)+(L256*30)+(M256*30)+(N256*30)+(O256*30)+(P256*25+(Q256*1000)+(R256*1000)+(S256*950)+(T256*40))</f>
        <v>9225</v>
      </c>
      <c r="V256" s="8"/>
    </row>
    <row r="257" spans="1:22">
      <c r="A257" s="3">
        <v>43609</v>
      </c>
      <c r="B257" s="4" t="s">
        <v>24</v>
      </c>
      <c r="C257" s="4"/>
      <c r="D257" s="4"/>
      <c r="E257" s="4"/>
      <c r="F257" s="4"/>
      <c r="G257" s="4"/>
      <c r="H257" s="4"/>
      <c r="I257" s="4">
        <v>270</v>
      </c>
      <c r="J257" s="4"/>
      <c r="K257" s="4"/>
      <c r="L257" s="4"/>
      <c r="M257" s="4"/>
      <c r="N257" s="4"/>
      <c r="O257" s="4"/>
      <c r="P257" s="4">
        <v>150</v>
      </c>
      <c r="Q257" s="4"/>
      <c r="R257" s="4"/>
      <c r="S257" s="4"/>
      <c r="T257" s="4"/>
      <c r="U257" s="7">
        <f t="shared" si="54"/>
        <v>10500</v>
      </c>
      <c r="V257" s="8"/>
    </row>
    <row r="258" spans="1:22">
      <c r="A258" s="3">
        <v>43609</v>
      </c>
      <c r="B258" s="4" t="s">
        <v>32</v>
      </c>
      <c r="C258" s="4">
        <v>150</v>
      </c>
      <c r="D258" s="4"/>
      <c r="E258" s="4"/>
      <c r="F258" s="4"/>
      <c r="G258" s="4"/>
      <c r="H258" s="4"/>
      <c r="I258" s="4">
        <v>16</v>
      </c>
      <c r="J258" s="4"/>
      <c r="K258" s="4">
        <v>450</v>
      </c>
      <c r="L258" s="4"/>
      <c r="M258" s="4"/>
      <c r="N258" s="4"/>
      <c r="O258" s="4"/>
      <c r="P258" s="4"/>
      <c r="Q258" s="4"/>
      <c r="R258" s="4"/>
      <c r="S258" s="4"/>
      <c r="T258" s="4"/>
      <c r="U258" s="7">
        <f t="shared" si="54"/>
        <v>24400</v>
      </c>
      <c r="V258" s="8">
        <f>SUM(U256:U258)</f>
        <v>44125</v>
      </c>
    </row>
    <row r="259" spans="1:22">
      <c r="A259" s="3">
        <v>43609</v>
      </c>
      <c r="B259" s="4" t="s">
        <v>33</v>
      </c>
      <c r="C259" s="4">
        <v>600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7">
        <f t="shared" si="54"/>
        <v>24000</v>
      </c>
      <c r="V259" s="8"/>
    </row>
    <row r="260" spans="1:22">
      <c r="A260" s="3">
        <v>43609</v>
      </c>
      <c r="B260" s="4" t="s">
        <v>34</v>
      </c>
      <c r="C260" s="4">
        <v>200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>
        <v>2</v>
      </c>
      <c r="S260" s="4"/>
      <c r="T260" s="4"/>
      <c r="U260" s="7">
        <f t="shared" si="54"/>
        <v>10000</v>
      </c>
      <c r="V260" s="8">
        <f>SUM(U259:U260)</f>
        <v>34000</v>
      </c>
    </row>
    <row r="261" spans="1:22">
      <c r="A261" s="3">
        <v>43609</v>
      </c>
      <c r="B261" s="4" t="s">
        <v>35</v>
      </c>
      <c r="C261" s="4">
        <v>200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7">
        <f t="shared" si="54"/>
        <v>8000</v>
      </c>
      <c r="V261" s="8"/>
    </row>
    <row r="262" spans="1:22">
      <c r="A262" s="3">
        <v>43609</v>
      </c>
      <c r="B262" s="4" t="s">
        <v>36</v>
      </c>
      <c r="C262" s="4">
        <v>232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7">
        <f t="shared" si="54"/>
        <v>9280</v>
      </c>
      <c r="V262" s="8"/>
    </row>
    <row r="263" spans="1:22">
      <c r="A263" s="3">
        <v>43609</v>
      </c>
      <c r="B263" s="4" t="s">
        <v>37</v>
      </c>
      <c r="C263" s="4">
        <v>300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7">
        <f t="shared" si="54"/>
        <v>12000</v>
      </c>
      <c r="V263" s="8"/>
    </row>
    <row r="264" spans="1:22">
      <c r="A264" s="3">
        <v>43609</v>
      </c>
      <c r="B264" s="4" t="s">
        <v>38</v>
      </c>
      <c r="C264" s="4">
        <v>300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7">
        <f t="shared" si="54"/>
        <v>12000</v>
      </c>
      <c r="V264" s="8"/>
    </row>
    <row r="265" spans="1:22">
      <c r="A265" s="3">
        <v>43609</v>
      </c>
      <c r="B265" s="4" t="s">
        <v>39</v>
      </c>
      <c r="C265" s="4">
        <v>200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7">
        <f t="shared" si="54"/>
        <v>8000</v>
      </c>
      <c r="V265" s="8">
        <f>SUM(U261:U265)</f>
        <v>49280</v>
      </c>
    </row>
    <row r="266" spans="1:22">
      <c r="A266" s="71" t="s">
        <v>1</v>
      </c>
      <c r="B266" s="71"/>
      <c r="C266" s="6">
        <f t="shared" ref="C266:T266" si="55">SUM(C256:C265)</f>
        <v>2247</v>
      </c>
      <c r="D266" s="6">
        <f t="shared" si="55"/>
        <v>0</v>
      </c>
      <c r="E266" s="6">
        <f t="shared" si="55"/>
        <v>0</v>
      </c>
      <c r="F266" s="6">
        <f t="shared" si="55"/>
        <v>0</v>
      </c>
      <c r="G266" s="6">
        <f t="shared" si="55"/>
        <v>0</v>
      </c>
      <c r="H266" s="6">
        <f t="shared" si="55"/>
        <v>0</v>
      </c>
      <c r="I266" s="6">
        <f t="shared" si="55"/>
        <v>295</v>
      </c>
      <c r="J266" s="6">
        <f t="shared" si="55"/>
        <v>0</v>
      </c>
      <c r="K266" s="6">
        <f t="shared" si="55"/>
        <v>550</v>
      </c>
      <c r="L266" s="6">
        <f t="shared" si="55"/>
        <v>0</v>
      </c>
      <c r="M266" s="6">
        <f t="shared" si="55"/>
        <v>50</v>
      </c>
      <c r="N266" s="6">
        <f t="shared" si="55"/>
        <v>0</v>
      </c>
      <c r="O266" s="6">
        <f t="shared" si="55"/>
        <v>30</v>
      </c>
      <c r="P266" s="6">
        <f t="shared" si="55"/>
        <v>150</v>
      </c>
      <c r="Q266" s="6">
        <f t="shared" si="55"/>
        <v>0</v>
      </c>
      <c r="R266" s="6">
        <f t="shared" si="55"/>
        <v>2</v>
      </c>
      <c r="S266" s="6">
        <f t="shared" si="55"/>
        <v>0</v>
      </c>
      <c r="T266" s="6">
        <f t="shared" si="55"/>
        <v>0</v>
      </c>
      <c r="U266" s="46">
        <f t="shared" si="54"/>
        <v>127405</v>
      </c>
      <c r="V266" s="8"/>
    </row>
    <row r="267" spans="1:22">
      <c r="A267" s="3">
        <v>43610</v>
      </c>
      <c r="B267" s="4" t="s">
        <v>22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>
        <v>254</v>
      </c>
      <c r="P267" s="4"/>
      <c r="Q267" s="4">
        <v>8</v>
      </c>
      <c r="R267" s="4"/>
      <c r="S267" s="4"/>
      <c r="T267" s="4"/>
      <c r="U267" s="7">
        <f t="shared" si="54"/>
        <v>15620</v>
      </c>
      <c r="V267" s="8"/>
    </row>
    <row r="268" spans="1:22">
      <c r="A268" s="3">
        <v>43610</v>
      </c>
      <c r="B268" s="4" t="s">
        <v>24</v>
      </c>
      <c r="C268" s="4"/>
      <c r="D268" s="4"/>
      <c r="E268" s="4"/>
      <c r="F268" s="4"/>
      <c r="G268" s="4"/>
      <c r="H268" s="4"/>
      <c r="I268" s="4">
        <v>34</v>
      </c>
      <c r="J268" s="4"/>
      <c r="K268" s="4"/>
      <c r="L268" s="4"/>
      <c r="M268" s="4"/>
      <c r="N268" s="4"/>
      <c r="O268" s="4"/>
      <c r="P268" s="4">
        <v>350</v>
      </c>
      <c r="Q268" s="4"/>
      <c r="R268" s="4"/>
      <c r="S268" s="4"/>
      <c r="T268" s="4"/>
      <c r="U268" s="7">
        <f t="shared" si="54"/>
        <v>9600</v>
      </c>
      <c r="V268" s="8"/>
    </row>
    <row r="269" spans="1:22">
      <c r="A269" s="3">
        <v>43610</v>
      </c>
      <c r="B269" s="4" t="s">
        <v>32</v>
      </c>
      <c r="C269" s="4">
        <v>334</v>
      </c>
      <c r="D269" s="4"/>
      <c r="E269" s="4"/>
      <c r="F269" s="4"/>
      <c r="G269" s="4"/>
      <c r="H269" s="4"/>
      <c r="I269" s="4">
        <v>19</v>
      </c>
      <c r="J269" s="4"/>
      <c r="K269" s="4"/>
      <c r="L269" s="4"/>
      <c r="M269" s="4">
        <v>200</v>
      </c>
      <c r="N269" s="4"/>
      <c r="O269" s="4"/>
      <c r="P269" s="4"/>
      <c r="Q269" s="4"/>
      <c r="R269" s="4">
        <v>4</v>
      </c>
      <c r="S269" s="4"/>
      <c r="T269" s="4"/>
      <c r="U269" s="7">
        <f t="shared" si="54"/>
        <v>23835</v>
      </c>
      <c r="V269" s="8">
        <f>SUM(U267:U269)</f>
        <v>49055</v>
      </c>
    </row>
    <row r="270" spans="1:22">
      <c r="A270" s="3">
        <v>43610</v>
      </c>
      <c r="B270" s="4" t="s">
        <v>33</v>
      </c>
      <c r="C270" s="4">
        <v>431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7">
        <f t="shared" si="54"/>
        <v>17240</v>
      </c>
      <c r="V270" s="8"/>
    </row>
    <row r="271" spans="1:22">
      <c r="A271" s="3">
        <v>43610</v>
      </c>
      <c r="B271" s="4" t="s">
        <v>34</v>
      </c>
      <c r="C271" s="4">
        <v>150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>
        <v>6</v>
      </c>
      <c r="S271" s="4"/>
      <c r="T271" s="4"/>
      <c r="U271" s="7">
        <f t="shared" si="54"/>
        <v>12000</v>
      </c>
      <c r="V271" s="8">
        <f>SUM(U270:U271)</f>
        <v>29240</v>
      </c>
    </row>
    <row r="272" spans="1:22">
      <c r="A272" s="3">
        <v>43610</v>
      </c>
      <c r="B272" s="4" t="s">
        <v>35</v>
      </c>
      <c r="C272" s="4">
        <v>200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7">
        <f t="shared" si="54"/>
        <v>8000</v>
      </c>
      <c r="V272" s="8"/>
    </row>
    <row r="273" spans="1:22">
      <c r="A273" s="3">
        <v>43610</v>
      </c>
      <c r="B273" s="4" t="s">
        <v>36</v>
      </c>
      <c r="C273" s="4">
        <v>100</v>
      </c>
      <c r="D273" s="4"/>
      <c r="E273" s="4"/>
      <c r="F273" s="4">
        <v>100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7">
        <f t="shared" si="54"/>
        <v>8000</v>
      </c>
      <c r="V273" s="8"/>
    </row>
    <row r="274" spans="1:22">
      <c r="A274" s="3">
        <v>43610</v>
      </c>
      <c r="B274" s="4" t="s">
        <v>37</v>
      </c>
      <c r="C274" s="4"/>
      <c r="D274" s="4"/>
      <c r="E274" s="4"/>
      <c r="F274" s="4">
        <v>200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7">
        <f t="shared" si="54"/>
        <v>8000</v>
      </c>
      <c r="V274" s="8"/>
    </row>
    <row r="275" spans="1:22">
      <c r="A275" s="3">
        <v>43610</v>
      </c>
      <c r="B275" s="4" t="s">
        <v>38</v>
      </c>
      <c r="C275" s="4"/>
      <c r="D275" s="4"/>
      <c r="E275" s="4"/>
      <c r="F275" s="4">
        <v>125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7">
        <f t="shared" si="54"/>
        <v>5000</v>
      </c>
      <c r="V275" s="8"/>
    </row>
    <row r="276" spans="1:22">
      <c r="A276" s="3">
        <v>43610</v>
      </c>
      <c r="B276" s="4" t="s">
        <v>39</v>
      </c>
      <c r="C276" s="4"/>
      <c r="D276" s="4"/>
      <c r="E276" s="4"/>
      <c r="F276" s="4">
        <v>100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7">
        <f t="shared" si="54"/>
        <v>4000</v>
      </c>
      <c r="V276" s="8">
        <f>SUM(U272:U276)</f>
        <v>33000</v>
      </c>
    </row>
    <row r="277" spans="1:22">
      <c r="A277" s="71" t="s">
        <v>1</v>
      </c>
      <c r="B277" s="71"/>
      <c r="C277" s="6">
        <f t="shared" ref="C277:T277" si="56">SUM(C267:C276)</f>
        <v>1215</v>
      </c>
      <c r="D277" s="6">
        <f t="shared" si="56"/>
        <v>0</v>
      </c>
      <c r="E277" s="6">
        <f t="shared" si="56"/>
        <v>0</v>
      </c>
      <c r="F277" s="6">
        <f t="shared" si="56"/>
        <v>525</v>
      </c>
      <c r="G277" s="6">
        <f t="shared" si="56"/>
        <v>0</v>
      </c>
      <c r="H277" s="6">
        <f t="shared" si="56"/>
        <v>0</v>
      </c>
      <c r="I277" s="6">
        <f t="shared" si="56"/>
        <v>53</v>
      </c>
      <c r="J277" s="6">
        <f t="shared" si="56"/>
        <v>0</v>
      </c>
      <c r="K277" s="6">
        <f t="shared" si="56"/>
        <v>0</v>
      </c>
      <c r="L277" s="6">
        <f t="shared" si="56"/>
        <v>0</v>
      </c>
      <c r="M277" s="6">
        <f t="shared" si="56"/>
        <v>200</v>
      </c>
      <c r="N277" s="6">
        <f t="shared" si="56"/>
        <v>0</v>
      </c>
      <c r="O277" s="6">
        <f t="shared" si="56"/>
        <v>254</v>
      </c>
      <c r="P277" s="6">
        <f t="shared" si="56"/>
        <v>350</v>
      </c>
      <c r="Q277" s="6">
        <f t="shared" si="56"/>
        <v>8</v>
      </c>
      <c r="R277" s="6">
        <f t="shared" si="56"/>
        <v>10</v>
      </c>
      <c r="S277" s="6">
        <f t="shared" si="56"/>
        <v>0</v>
      </c>
      <c r="T277" s="6">
        <f t="shared" si="56"/>
        <v>0</v>
      </c>
      <c r="U277" s="46">
        <f t="shared" si="54"/>
        <v>111295</v>
      </c>
      <c r="V277" s="8"/>
    </row>
    <row r="278" spans="1:22">
      <c r="A278" s="3">
        <v>43611</v>
      </c>
      <c r="B278" s="4" t="s">
        <v>22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7"/>
      <c r="V278" s="8"/>
    </row>
    <row r="279" spans="1:22">
      <c r="A279" s="3">
        <v>43611</v>
      </c>
      <c r="B279" s="4" t="s">
        <v>24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7"/>
      <c r="V279" s="8"/>
    </row>
    <row r="280" spans="1:22">
      <c r="A280" s="3">
        <v>43611</v>
      </c>
      <c r="B280" s="4" t="s">
        <v>32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7"/>
      <c r="V280" s="8">
        <f>SUM(U278:U280)</f>
        <v>0</v>
      </c>
    </row>
    <row r="281" spans="1:22">
      <c r="A281" s="3">
        <v>43611</v>
      </c>
      <c r="B281" s="4" t="s">
        <v>33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7"/>
      <c r="V281" s="8"/>
    </row>
    <row r="282" spans="1:22">
      <c r="A282" s="3">
        <v>43611</v>
      </c>
      <c r="B282" s="4" t="s">
        <v>34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7"/>
      <c r="V282" s="8">
        <f>SUM(U281:U282)</f>
        <v>0</v>
      </c>
    </row>
    <row r="283" spans="1:22">
      <c r="A283" s="3">
        <v>43611</v>
      </c>
      <c r="B283" s="4" t="s">
        <v>35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7"/>
      <c r="V283" s="8"/>
    </row>
    <row r="284" spans="1:22">
      <c r="A284" s="3">
        <v>43611</v>
      </c>
      <c r="B284" s="4" t="s">
        <v>36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7"/>
      <c r="V284" s="8"/>
    </row>
    <row r="285" spans="1:22">
      <c r="A285" s="3">
        <v>43611</v>
      </c>
      <c r="B285" s="4" t="s">
        <v>37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7"/>
      <c r="V285" s="8"/>
    </row>
    <row r="286" spans="1:22">
      <c r="A286" s="3">
        <v>43611</v>
      </c>
      <c r="B286" s="4" t="s">
        <v>38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7"/>
      <c r="V286" s="8"/>
    </row>
    <row r="287" spans="1:22">
      <c r="A287" s="3">
        <v>43611</v>
      </c>
      <c r="B287" s="4" t="s">
        <v>39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7"/>
      <c r="V287" s="8">
        <f>SUM(U283:U287)</f>
        <v>0</v>
      </c>
    </row>
    <row r="288" spans="1:22">
      <c r="A288" s="71" t="s">
        <v>1</v>
      </c>
      <c r="B288" s="71"/>
      <c r="C288" s="6">
        <f t="shared" ref="C288:T288" si="57">SUM(C278:C287)</f>
        <v>0</v>
      </c>
      <c r="D288" s="6">
        <f t="shared" si="57"/>
        <v>0</v>
      </c>
      <c r="E288" s="6">
        <f t="shared" si="57"/>
        <v>0</v>
      </c>
      <c r="F288" s="6">
        <f t="shared" si="57"/>
        <v>0</v>
      </c>
      <c r="G288" s="6">
        <f t="shared" si="57"/>
        <v>0</v>
      </c>
      <c r="H288" s="6">
        <f t="shared" si="57"/>
        <v>0</v>
      </c>
      <c r="I288" s="6">
        <f t="shared" si="57"/>
        <v>0</v>
      </c>
      <c r="J288" s="6">
        <f t="shared" si="57"/>
        <v>0</v>
      </c>
      <c r="K288" s="6">
        <f t="shared" si="57"/>
        <v>0</v>
      </c>
      <c r="L288" s="6">
        <f t="shared" si="57"/>
        <v>0</v>
      </c>
      <c r="M288" s="6">
        <f t="shared" si="57"/>
        <v>0</v>
      </c>
      <c r="N288" s="6">
        <f t="shared" si="57"/>
        <v>0</v>
      </c>
      <c r="O288" s="6">
        <f t="shared" si="57"/>
        <v>0</v>
      </c>
      <c r="P288" s="6">
        <f t="shared" si="57"/>
        <v>0</v>
      </c>
      <c r="Q288" s="6">
        <f t="shared" si="57"/>
        <v>0</v>
      </c>
      <c r="R288" s="6">
        <f t="shared" si="57"/>
        <v>0</v>
      </c>
      <c r="S288" s="6">
        <f t="shared" si="57"/>
        <v>0</v>
      </c>
      <c r="T288" s="6">
        <f t="shared" si="57"/>
        <v>0</v>
      </c>
      <c r="U288" s="46">
        <f t="shared" ref="U288:U332" si="58">(C288*40)+(D288*25)+(E288*20)+(F288*40)+(G288*50)+(H288*50)+(I288*25)+(J288*30)+(K288*40)+(L288*30)+(M288*30)+(N288*30)+(O288*30)+(P288*25+(Q288*1000)+(R288*1000)+(S288*950)+(T288*40))</f>
        <v>0</v>
      </c>
      <c r="V288" s="8"/>
    </row>
    <row r="289" spans="1:22">
      <c r="A289" s="3">
        <v>43612</v>
      </c>
      <c r="B289" s="4" t="s">
        <v>22</v>
      </c>
      <c r="C289" s="4">
        <v>50</v>
      </c>
      <c r="D289" s="4"/>
      <c r="E289" s="4"/>
      <c r="F289" s="4"/>
      <c r="G289" s="4"/>
      <c r="H289" s="4"/>
      <c r="I289" s="4">
        <v>300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>
        <v>125</v>
      </c>
      <c r="U289" s="7">
        <f t="shared" si="58"/>
        <v>14500</v>
      </c>
      <c r="V289" s="8"/>
    </row>
    <row r="290" spans="1:22">
      <c r="A290" s="3">
        <v>43612</v>
      </c>
      <c r="B290" s="4" t="s">
        <v>24</v>
      </c>
      <c r="C290" s="4"/>
      <c r="D290" s="4"/>
      <c r="E290" s="4"/>
      <c r="F290" s="4"/>
      <c r="G290" s="4"/>
      <c r="H290" s="4"/>
      <c r="I290" s="4">
        <v>118</v>
      </c>
      <c r="J290" s="4"/>
      <c r="K290" s="4"/>
      <c r="L290" s="4"/>
      <c r="M290" s="4"/>
      <c r="N290" s="4"/>
      <c r="O290" s="4"/>
      <c r="P290" s="4">
        <v>363</v>
      </c>
      <c r="Q290" s="4"/>
      <c r="R290" s="4"/>
      <c r="S290" s="4"/>
      <c r="T290" s="4"/>
      <c r="U290" s="7">
        <f t="shared" si="58"/>
        <v>12025</v>
      </c>
      <c r="V290" s="8"/>
    </row>
    <row r="291" spans="1:22">
      <c r="A291" s="3">
        <v>43612</v>
      </c>
      <c r="B291" s="4" t="s">
        <v>32</v>
      </c>
      <c r="C291" s="4">
        <v>450</v>
      </c>
      <c r="D291" s="4"/>
      <c r="E291" s="4"/>
      <c r="F291" s="4"/>
      <c r="G291" s="4"/>
      <c r="H291" s="4"/>
      <c r="I291" s="4">
        <v>42</v>
      </c>
      <c r="J291" s="4"/>
      <c r="K291" s="4"/>
      <c r="L291" s="4"/>
      <c r="M291" s="4"/>
      <c r="N291" s="4"/>
      <c r="O291" s="4"/>
      <c r="P291" s="4"/>
      <c r="Q291" s="4"/>
      <c r="R291" s="4">
        <v>7</v>
      </c>
      <c r="S291" s="4"/>
      <c r="T291" s="4">
        <v>250</v>
      </c>
      <c r="U291" s="7">
        <f t="shared" si="58"/>
        <v>36050</v>
      </c>
      <c r="V291" s="8">
        <f>SUM(U289:U291)</f>
        <v>62575</v>
      </c>
    </row>
    <row r="292" spans="1:22">
      <c r="A292" s="3">
        <v>43612</v>
      </c>
      <c r="B292" s="4" t="s">
        <v>33</v>
      </c>
      <c r="C292" s="4">
        <v>650</v>
      </c>
      <c r="D292" s="4"/>
      <c r="E292" s="4"/>
      <c r="F292" s="4">
        <v>200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7">
        <f t="shared" si="58"/>
        <v>34000</v>
      </c>
      <c r="V292" s="8"/>
    </row>
    <row r="293" spans="1:22">
      <c r="A293" s="3">
        <v>43612</v>
      </c>
      <c r="B293" s="4" t="s">
        <v>34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>
        <v>17</v>
      </c>
      <c r="S293" s="4"/>
      <c r="T293" s="4"/>
      <c r="U293" s="7">
        <f t="shared" si="58"/>
        <v>17000</v>
      </c>
      <c r="V293" s="8">
        <f>SUM(U292:U293)</f>
        <v>51000</v>
      </c>
    </row>
    <row r="294" spans="1:22">
      <c r="A294" s="3">
        <v>43612</v>
      </c>
      <c r="B294" s="4" t="s">
        <v>35</v>
      </c>
      <c r="C294" s="4"/>
      <c r="D294" s="4"/>
      <c r="E294" s="4"/>
      <c r="F294" s="4">
        <v>363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7">
        <f t="shared" si="58"/>
        <v>14520</v>
      </c>
      <c r="V294" s="8"/>
    </row>
    <row r="295" spans="1:22">
      <c r="A295" s="3">
        <v>43612</v>
      </c>
      <c r="B295" s="4" t="s">
        <v>36</v>
      </c>
      <c r="C295" s="4">
        <v>300</v>
      </c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7">
        <f t="shared" si="58"/>
        <v>12000</v>
      </c>
      <c r="V295" s="8"/>
    </row>
    <row r="296" spans="1:22">
      <c r="A296" s="3">
        <v>43612</v>
      </c>
      <c r="B296" s="4" t="s">
        <v>37</v>
      </c>
      <c r="C296" s="4">
        <v>320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7">
        <f t="shared" si="58"/>
        <v>12800</v>
      </c>
      <c r="V296" s="8"/>
    </row>
    <row r="297" spans="1:22">
      <c r="A297" s="3">
        <v>43612</v>
      </c>
      <c r="B297" s="4" t="s">
        <v>38</v>
      </c>
      <c r="C297" s="4">
        <v>280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7">
        <f t="shared" si="58"/>
        <v>11200</v>
      </c>
      <c r="V297" s="8"/>
    </row>
    <row r="298" spans="1:22">
      <c r="A298" s="3">
        <v>43612</v>
      </c>
      <c r="B298" s="4" t="s">
        <v>39</v>
      </c>
      <c r="C298" s="4">
        <v>186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7">
        <f t="shared" si="58"/>
        <v>7440</v>
      </c>
      <c r="V298" s="8">
        <f>SUM(U294:U298)</f>
        <v>57960</v>
      </c>
    </row>
    <row r="299" spans="1:22">
      <c r="A299" s="71" t="s">
        <v>1</v>
      </c>
      <c r="B299" s="71"/>
      <c r="C299" s="6">
        <f t="shared" ref="C299:T299" si="59">SUM(C289:C298)</f>
        <v>2236</v>
      </c>
      <c r="D299" s="6">
        <f t="shared" si="59"/>
        <v>0</v>
      </c>
      <c r="E299" s="6">
        <f t="shared" si="59"/>
        <v>0</v>
      </c>
      <c r="F299" s="6">
        <f t="shared" si="59"/>
        <v>563</v>
      </c>
      <c r="G299" s="6">
        <f t="shared" si="59"/>
        <v>0</v>
      </c>
      <c r="H299" s="6">
        <f t="shared" si="59"/>
        <v>0</v>
      </c>
      <c r="I299" s="6">
        <f t="shared" si="59"/>
        <v>460</v>
      </c>
      <c r="J299" s="6">
        <f t="shared" si="59"/>
        <v>0</v>
      </c>
      <c r="K299" s="6">
        <f t="shared" si="59"/>
        <v>0</v>
      </c>
      <c r="L299" s="6">
        <f t="shared" si="59"/>
        <v>0</v>
      </c>
      <c r="M299" s="6">
        <f t="shared" si="59"/>
        <v>0</v>
      </c>
      <c r="N299" s="6">
        <f t="shared" si="59"/>
        <v>0</v>
      </c>
      <c r="O299" s="6">
        <f t="shared" si="59"/>
        <v>0</v>
      </c>
      <c r="P299" s="6">
        <f t="shared" si="59"/>
        <v>363</v>
      </c>
      <c r="Q299" s="6">
        <f t="shared" si="59"/>
        <v>0</v>
      </c>
      <c r="R299" s="6">
        <f t="shared" si="59"/>
        <v>24</v>
      </c>
      <c r="S299" s="6">
        <f t="shared" si="59"/>
        <v>0</v>
      </c>
      <c r="T299" s="6">
        <f t="shared" si="59"/>
        <v>375</v>
      </c>
      <c r="U299" s="46">
        <f t="shared" si="58"/>
        <v>171535</v>
      </c>
      <c r="V299" s="8"/>
    </row>
    <row r="300" spans="1:22">
      <c r="A300" s="3">
        <v>43613</v>
      </c>
      <c r="B300" s="4" t="s">
        <v>22</v>
      </c>
      <c r="C300" s="4">
        <v>363</v>
      </c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7">
        <f t="shared" si="58"/>
        <v>14520</v>
      </c>
      <c r="V300" s="8"/>
    </row>
    <row r="301" spans="1:22">
      <c r="A301" s="3">
        <v>43613</v>
      </c>
      <c r="B301" s="4" t="s">
        <v>24</v>
      </c>
      <c r="C301" s="4"/>
      <c r="D301" s="4"/>
      <c r="E301" s="4"/>
      <c r="F301" s="4"/>
      <c r="G301" s="4"/>
      <c r="H301" s="4"/>
      <c r="I301" s="4">
        <v>400</v>
      </c>
      <c r="J301" s="4"/>
      <c r="K301" s="4"/>
      <c r="L301" s="4"/>
      <c r="M301" s="4"/>
      <c r="N301" s="4"/>
      <c r="O301" s="4"/>
      <c r="P301" s="4">
        <v>121</v>
      </c>
      <c r="Q301" s="4"/>
      <c r="R301" s="4"/>
      <c r="S301" s="4"/>
      <c r="T301" s="4"/>
      <c r="U301" s="7">
        <f t="shared" si="58"/>
        <v>13025</v>
      </c>
      <c r="V301" s="8"/>
    </row>
    <row r="302" spans="1:22">
      <c r="A302" s="3">
        <v>43613</v>
      </c>
      <c r="B302" s="4" t="s">
        <v>32</v>
      </c>
      <c r="C302" s="4">
        <v>700</v>
      </c>
      <c r="D302" s="4"/>
      <c r="E302" s="4"/>
      <c r="F302" s="4"/>
      <c r="G302" s="4"/>
      <c r="H302" s="4"/>
      <c r="I302" s="4">
        <v>15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7">
        <f t="shared" si="58"/>
        <v>28375</v>
      </c>
      <c r="V302" s="8">
        <f>SUM(U300:U302)</f>
        <v>55920</v>
      </c>
    </row>
    <row r="303" spans="1:22">
      <c r="A303" s="3">
        <v>43613</v>
      </c>
      <c r="B303" s="4" t="s">
        <v>33</v>
      </c>
      <c r="C303" s="4">
        <v>664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7">
        <f t="shared" si="58"/>
        <v>26560</v>
      </c>
      <c r="V303" s="8"/>
    </row>
    <row r="304" spans="1:22">
      <c r="A304" s="3">
        <v>43613</v>
      </c>
      <c r="B304" s="4" t="s">
        <v>34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>
        <v>24</v>
      </c>
      <c r="S304" s="4"/>
      <c r="T304" s="4"/>
      <c r="U304" s="7">
        <f t="shared" si="58"/>
        <v>24000</v>
      </c>
      <c r="V304" s="8">
        <f>SUM(U303:U304)</f>
        <v>50560</v>
      </c>
    </row>
    <row r="305" spans="1:22">
      <c r="A305" s="3">
        <v>43613</v>
      </c>
      <c r="B305" s="4" t="s">
        <v>35</v>
      </c>
      <c r="C305" s="4">
        <v>227</v>
      </c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7">
        <f t="shared" si="58"/>
        <v>9080</v>
      </c>
      <c r="V305" s="8"/>
    </row>
    <row r="306" spans="1:22">
      <c r="A306" s="3">
        <v>43613</v>
      </c>
      <c r="B306" s="4" t="s">
        <v>36</v>
      </c>
      <c r="C306" s="4">
        <v>300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7">
        <f t="shared" si="58"/>
        <v>12000</v>
      </c>
      <c r="V306" s="8"/>
    </row>
    <row r="307" spans="1:22">
      <c r="A307" s="3">
        <v>43613</v>
      </c>
      <c r="B307" s="4" t="s">
        <v>37</v>
      </c>
      <c r="C307" s="4">
        <v>300</v>
      </c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7">
        <f t="shared" si="58"/>
        <v>12000</v>
      </c>
      <c r="V307" s="8"/>
    </row>
    <row r="308" spans="1:22">
      <c r="A308" s="3">
        <v>43613</v>
      </c>
      <c r="B308" s="4" t="s">
        <v>38</v>
      </c>
      <c r="C308" s="4">
        <v>200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7">
        <f t="shared" si="58"/>
        <v>8000</v>
      </c>
      <c r="V308" s="8"/>
    </row>
    <row r="309" spans="1:22">
      <c r="A309" s="3">
        <v>43613</v>
      </c>
      <c r="B309" s="4" t="s">
        <v>39</v>
      </c>
      <c r="C309" s="4"/>
      <c r="D309" s="4"/>
      <c r="E309" s="4"/>
      <c r="F309" s="4">
        <v>350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7">
        <f t="shared" si="58"/>
        <v>14000</v>
      </c>
      <c r="V309" s="8">
        <f>SUM(U305:U309)</f>
        <v>55080</v>
      </c>
    </row>
    <row r="310" spans="1:22">
      <c r="A310" s="71" t="s">
        <v>1</v>
      </c>
      <c r="B310" s="71"/>
      <c r="C310" s="6">
        <f t="shared" ref="C310:T310" si="60">SUM(C300:C309)</f>
        <v>2754</v>
      </c>
      <c r="D310" s="6">
        <f t="shared" si="60"/>
        <v>0</v>
      </c>
      <c r="E310" s="6">
        <f t="shared" si="60"/>
        <v>0</v>
      </c>
      <c r="F310" s="6">
        <f t="shared" si="60"/>
        <v>350</v>
      </c>
      <c r="G310" s="6">
        <f t="shared" si="60"/>
        <v>0</v>
      </c>
      <c r="H310" s="6">
        <f t="shared" si="60"/>
        <v>0</v>
      </c>
      <c r="I310" s="6">
        <f t="shared" si="60"/>
        <v>415</v>
      </c>
      <c r="J310" s="6">
        <f t="shared" si="60"/>
        <v>0</v>
      </c>
      <c r="K310" s="6">
        <f t="shared" si="60"/>
        <v>0</v>
      </c>
      <c r="L310" s="6">
        <f t="shared" si="60"/>
        <v>0</v>
      </c>
      <c r="M310" s="6">
        <f t="shared" si="60"/>
        <v>0</v>
      </c>
      <c r="N310" s="6">
        <f t="shared" si="60"/>
        <v>0</v>
      </c>
      <c r="O310" s="6">
        <f t="shared" si="60"/>
        <v>0</v>
      </c>
      <c r="P310" s="6">
        <f t="shared" si="60"/>
        <v>121</v>
      </c>
      <c r="Q310" s="6">
        <f t="shared" si="60"/>
        <v>0</v>
      </c>
      <c r="R310" s="6">
        <f t="shared" si="60"/>
        <v>24</v>
      </c>
      <c r="S310" s="6">
        <f t="shared" si="60"/>
        <v>0</v>
      </c>
      <c r="T310" s="6">
        <f t="shared" si="60"/>
        <v>0</v>
      </c>
      <c r="U310" s="46">
        <f t="shared" si="58"/>
        <v>161560</v>
      </c>
      <c r="V310" s="8"/>
    </row>
    <row r="311" spans="1:22">
      <c r="A311" s="3">
        <v>43614</v>
      </c>
      <c r="B311" s="4" t="s">
        <v>22</v>
      </c>
      <c r="C311" s="4"/>
      <c r="D311" s="4"/>
      <c r="E311" s="4"/>
      <c r="F311" s="4"/>
      <c r="G311" s="4"/>
      <c r="H311" s="4"/>
      <c r="I311" s="4">
        <v>4</v>
      </c>
      <c r="J311" s="4"/>
      <c r="K311" s="4"/>
      <c r="L311" s="4"/>
      <c r="M311" s="4">
        <v>450</v>
      </c>
      <c r="N311" s="4"/>
      <c r="O311" s="4"/>
      <c r="P311" s="4"/>
      <c r="Q311" s="4"/>
      <c r="R311" s="4"/>
      <c r="S311" s="4"/>
      <c r="T311" s="4"/>
      <c r="U311" s="7">
        <f t="shared" si="58"/>
        <v>13600</v>
      </c>
      <c r="V311" s="8"/>
    </row>
    <row r="312" spans="1:22">
      <c r="A312" s="3">
        <v>43614</v>
      </c>
      <c r="B312" s="4" t="s">
        <v>24</v>
      </c>
      <c r="C312" s="4"/>
      <c r="D312" s="4"/>
      <c r="E312" s="4"/>
      <c r="F312" s="4"/>
      <c r="G312" s="4"/>
      <c r="H312" s="4"/>
      <c r="I312" s="4">
        <v>250</v>
      </c>
      <c r="J312" s="4"/>
      <c r="K312" s="4"/>
      <c r="L312" s="4"/>
      <c r="M312" s="4"/>
      <c r="N312" s="4"/>
      <c r="O312" s="4"/>
      <c r="P312" s="4">
        <v>200</v>
      </c>
      <c r="Q312" s="4"/>
      <c r="R312" s="4"/>
      <c r="S312" s="4"/>
      <c r="T312" s="4"/>
      <c r="U312" s="7">
        <f t="shared" si="58"/>
        <v>11250</v>
      </c>
      <c r="V312" s="8"/>
    </row>
    <row r="313" spans="1:22">
      <c r="A313" s="3">
        <v>43614</v>
      </c>
      <c r="B313" s="4" t="s">
        <v>32</v>
      </c>
      <c r="C313" s="4"/>
      <c r="D313" s="4"/>
      <c r="E313" s="4"/>
      <c r="F313" s="4"/>
      <c r="G313" s="4"/>
      <c r="H313" s="4"/>
      <c r="I313" s="4">
        <v>15</v>
      </c>
      <c r="J313" s="4"/>
      <c r="K313" s="4"/>
      <c r="L313" s="4"/>
      <c r="M313" s="4">
        <v>855</v>
      </c>
      <c r="N313" s="4"/>
      <c r="O313" s="4"/>
      <c r="P313" s="4"/>
      <c r="Q313" s="4"/>
      <c r="R313" s="4"/>
      <c r="S313" s="4"/>
      <c r="T313" s="4"/>
      <c r="U313" s="7">
        <f t="shared" si="58"/>
        <v>26025</v>
      </c>
      <c r="V313" s="8">
        <f>SUM(U311:U313)</f>
        <v>50875</v>
      </c>
    </row>
    <row r="314" spans="1:22">
      <c r="A314" s="3">
        <v>43614</v>
      </c>
      <c r="B314" s="4" t="s">
        <v>33</v>
      </c>
      <c r="C314" s="4">
        <v>489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7">
        <f t="shared" si="58"/>
        <v>19560</v>
      </c>
      <c r="V314" s="8"/>
    </row>
    <row r="315" spans="1:22">
      <c r="A315" s="3">
        <v>43614</v>
      </c>
      <c r="B315" s="4" t="s">
        <v>34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>
        <v>18</v>
      </c>
      <c r="S315" s="4"/>
      <c r="T315" s="4"/>
      <c r="U315" s="7">
        <f t="shared" si="58"/>
        <v>18000</v>
      </c>
      <c r="V315" s="8">
        <f>SUM(U314:U315)</f>
        <v>37560</v>
      </c>
    </row>
    <row r="316" spans="1:22">
      <c r="A316" s="3">
        <v>43614</v>
      </c>
      <c r="B316" s="4" t="s">
        <v>35</v>
      </c>
      <c r="C316" s="4">
        <v>256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7">
        <f t="shared" si="58"/>
        <v>10240</v>
      </c>
      <c r="V316" s="8"/>
    </row>
    <row r="317" spans="1:22">
      <c r="A317" s="3">
        <v>43614</v>
      </c>
      <c r="B317" s="4" t="s">
        <v>36</v>
      </c>
      <c r="C317" s="4">
        <v>300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7">
        <f t="shared" si="58"/>
        <v>12000</v>
      </c>
      <c r="V317" s="8"/>
    </row>
    <row r="318" spans="1:22">
      <c r="A318" s="3">
        <v>43614</v>
      </c>
      <c r="B318" s="4" t="s">
        <v>37</v>
      </c>
      <c r="C318" s="4">
        <v>300</v>
      </c>
      <c r="D318" s="4"/>
      <c r="E318" s="4"/>
      <c r="F318" s="4">
        <v>78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7">
        <f t="shared" si="58"/>
        <v>15120</v>
      </c>
      <c r="V318" s="8"/>
    </row>
    <row r="319" spans="1:22">
      <c r="A319" s="3">
        <v>43614</v>
      </c>
      <c r="B319" s="4" t="s">
        <v>38</v>
      </c>
      <c r="C319" s="4"/>
      <c r="D319" s="4"/>
      <c r="E319" s="4"/>
      <c r="F319" s="4">
        <v>289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7">
        <f t="shared" si="58"/>
        <v>11560</v>
      </c>
      <c r="V319" s="8"/>
    </row>
    <row r="320" spans="1:22">
      <c r="A320" s="3">
        <v>43614</v>
      </c>
      <c r="B320" s="4" t="s">
        <v>39</v>
      </c>
      <c r="C320" s="4"/>
      <c r="D320" s="4"/>
      <c r="E320" s="4"/>
      <c r="F320" s="4">
        <v>200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7">
        <f t="shared" si="58"/>
        <v>8000</v>
      </c>
      <c r="V320" s="8">
        <f>SUM(U316:U320)</f>
        <v>56920</v>
      </c>
    </row>
    <row r="321" spans="1:25">
      <c r="A321" s="71" t="s">
        <v>1</v>
      </c>
      <c r="B321" s="71"/>
      <c r="C321" s="6">
        <f t="shared" ref="C321:T321" si="61">SUM(C311:C320)</f>
        <v>1345</v>
      </c>
      <c r="D321" s="6">
        <f t="shared" si="61"/>
        <v>0</v>
      </c>
      <c r="E321" s="6">
        <f t="shared" si="61"/>
        <v>0</v>
      </c>
      <c r="F321" s="6">
        <f t="shared" si="61"/>
        <v>567</v>
      </c>
      <c r="G321" s="6">
        <f t="shared" si="61"/>
        <v>0</v>
      </c>
      <c r="H321" s="6">
        <f t="shared" si="61"/>
        <v>0</v>
      </c>
      <c r="I321" s="6">
        <f t="shared" si="61"/>
        <v>269</v>
      </c>
      <c r="J321" s="6">
        <f t="shared" si="61"/>
        <v>0</v>
      </c>
      <c r="K321" s="6">
        <f t="shared" si="61"/>
        <v>0</v>
      </c>
      <c r="L321" s="6">
        <f t="shared" si="61"/>
        <v>0</v>
      </c>
      <c r="M321" s="6">
        <f t="shared" si="61"/>
        <v>1305</v>
      </c>
      <c r="N321" s="6">
        <f t="shared" si="61"/>
        <v>0</v>
      </c>
      <c r="O321" s="6">
        <f t="shared" si="61"/>
        <v>0</v>
      </c>
      <c r="P321" s="6">
        <f t="shared" si="61"/>
        <v>200</v>
      </c>
      <c r="Q321" s="6">
        <f t="shared" si="61"/>
        <v>0</v>
      </c>
      <c r="R321" s="6">
        <f t="shared" si="61"/>
        <v>18</v>
      </c>
      <c r="S321" s="6">
        <f t="shared" si="61"/>
        <v>0</v>
      </c>
      <c r="T321" s="6">
        <f t="shared" si="61"/>
        <v>0</v>
      </c>
      <c r="U321" s="46">
        <f t="shared" si="58"/>
        <v>145355</v>
      </c>
      <c r="V321" s="8"/>
    </row>
    <row r="322" spans="1:25">
      <c r="A322" s="3">
        <v>43615</v>
      </c>
      <c r="B322" s="4" t="s">
        <v>22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>
        <v>11</v>
      </c>
      <c r="S322" s="4"/>
      <c r="T322" s="4"/>
      <c r="U322" s="7">
        <f t="shared" si="58"/>
        <v>11000</v>
      </c>
      <c r="V322" s="8"/>
    </row>
    <row r="323" spans="1:25">
      <c r="A323" s="3">
        <v>43615</v>
      </c>
      <c r="B323" s="4" t="s">
        <v>24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>
        <v>12</v>
      </c>
      <c r="S323" s="4"/>
      <c r="T323" s="4"/>
      <c r="U323" s="7">
        <f t="shared" si="58"/>
        <v>12000</v>
      </c>
      <c r="V323" s="8"/>
    </row>
    <row r="324" spans="1:25">
      <c r="A324" s="3">
        <v>43615</v>
      </c>
      <c r="B324" s="4" t="s">
        <v>32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>
        <v>30</v>
      </c>
      <c r="S324" s="4"/>
      <c r="T324" s="4"/>
      <c r="U324" s="7">
        <f t="shared" si="58"/>
        <v>30000</v>
      </c>
      <c r="V324" s="8">
        <f>SUM(U322:U324)</f>
        <v>53000</v>
      </c>
    </row>
    <row r="325" spans="1:25">
      <c r="A325" s="3">
        <v>43615</v>
      </c>
      <c r="B325" s="4" t="s">
        <v>33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7">
        <f t="shared" si="58"/>
        <v>0</v>
      </c>
      <c r="V325" s="8"/>
    </row>
    <row r="326" spans="1:25">
      <c r="A326" s="3">
        <v>43615</v>
      </c>
      <c r="B326" s="4" t="s">
        <v>34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>
        <v>10</v>
      </c>
      <c r="S326" s="4"/>
      <c r="T326" s="4"/>
      <c r="U326" s="7">
        <f t="shared" si="58"/>
        <v>10000</v>
      </c>
      <c r="V326" s="8">
        <f>SUM(U325:U326)</f>
        <v>10000</v>
      </c>
    </row>
    <row r="327" spans="1:25">
      <c r="A327" s="3">
        <v>43615</v>
      </c>
      <c r="B327" s="4" t="s">
        <v>35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7">
        <f t="shared" si="58"/>
        <v>0</v>
      </c>
      <c r="V327" s="8"/>
    </row>
    <row r="328" spans="1:25">
      <c r="A328" s="3">
        <v>43615</v>
      </c>
      <c r="B328" s="4" t="s">
        <v>36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7">
        <f t="shared" si="58"/>
        <v>0</v>
      </c>
      <c r="V328" s="8"/>
      <c r="Y328" s="38"/>
    </row>
    <row r="329" spans="1:25">
      <c r="A329" s="3">
        <v>43615</v>
      </c>
      <c r="B329" s="4" t="s">
        <v>37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7">
        <f t="shared" si="58"/>
        <v>0</v>
      </c>
      <c r="V329" s="8"/>
    </row>
    <row r="330" spans="1:25">
      <c r="A330" s="3">
        <v>43615</v>
      </c>
      <c r="B330" s="4" t="s">
        <v>38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7">
        <f t="shared" si="58"/>
        <v>0</v>
      </c>
      <c r="V330" s="8"/>
    </row>
    <row r="331" spans="1:25">
      <c r="A331" s="3">
        <v>43615</v>
      </c>
      <c r="B331" s="4" t="s">
        <v>39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7">
        <f t="shared" si="58"/>
        <v>0</v>
      </c>
      <c r="V331" s="8">
        <f>SUM(U327:U331)</f>
        <v>0</v>
      </c>
    </row>
    <row r="332" spans="1:25">
      <c r="A332" s="71" t="s">
        <v>1</v>
      </c>
      <c r="B332" s="71"/>
      <c r="C332" s="6">
        <f t="shared" ref="C332:T332" si="62">SUM(C322:C331)</f>
        <v>0</v>
      </c>
      <c r="D332" s="6">
        <f t="shared" si="62"/>
        <v>0</v>
      </c>
      <c r="E332" s="6">
        <f t="shared" si="62"/>
        <v>0</v>
      </c>
      <c r="F332" s="6">
        <f t="shared" si="62"/>
        <v>0</v>
      </c>
      <c r="G332" s="6">
        <f t="shared" si="62"/>
        <v>0</v>
      </c>
      <c r="H332" s="6">
        <f t="shared" si="62"/>
        <v>0</v>
      </c>
      <c r="I332" s="6">
        <f t="shared" si="62"/>
        <v>0</v>
      </c>
      <c r="J332" s="6">
        <f t="shared" si="62"/>
        <v>0</v>
      </c>
      <c r="K332" s="6">
        <f t="shared" si="62"/>
        <v>0</v>
      </c>
      <c r="L332" s="6">
        <f t="shared" si="62"/>
        <v>0</v>
      </c>
      <c r="M332" s="6">
        <f t="shared" si="62"/>
        <v>0</v>
      </c>
      <c r="N332" s="6">
        <f t="shared" si="62"/>
        <v>0</v>
      </c>
      <c r="O332" s="6">
        <f t="shared" si="62"/>
        <v>0</v>
      </c>
      <c r="P332" s="6">
        <f t="shared" si="62"/>
        <v>0</v>
      </c>
      <c r="Q332" s="6">
        <f t="shared" si="62"/>
        <v>0</v>
      </c>
      <c r="R332" s="6">
        <f t="shared" si="62"/>
        <v>63</v>
      </c>
      <c r="S332" s="6">
        <f t="shared" si="62"/>
        <v>0</v>
      </c>
      <c r="T332" s="6">
        <f t="shared" si="62"/>
        <v>0</v>
      </c>
      <c r="U332" s="46">
        <f t="shared" si="58"/>
        <v>63000</v>
      </c>
      <c r="V332" s="8"/>
    </row>
    <row r="333" spans="1:25">
      <c r="A333" s="3">
        <v>43616</v>
      </c>
      <c r="B333" s="4" t="s">
        <v>22</v>
      </c>
      <c r="C333" s="4"/>
      <c r="D333" s="4"/>
      <c r="E333" s="4"/>
      <c r="F333" s="4"/>
      <c r="G333" s="4"/>
      <c r="H333" s="4"/>
      <c r="I333" s="4">
        <v>21</v>
      </c>
      <c r="J333" s="4"/>
      <c r="K333" s="4"/>
      <c r="L333" s="4"/>
      <c r="M333" s="4"/>
      <c r="N333" s="4"/>
      <c r="O333" s="4"/>
      <c r="P333" s="4"/>
      <c r="Q333" s="4">
        <v>16</v>
      </c>
      <c r="R333" s="4"/>
      <c r="S333" s="4"/>
      <c r="T333" s="4"/>
      <c r="U333" s="7">
        <f t="shared" ref="U333:U343" si="63">(C333*40)+(D333*25)+(E333*20)+(F333*40)+(G333*50)+(H333*50)+(I333*25)+(J333*30)+(K333*40)+(L333*30)+(M333*30)+(N333*30)+(O333*30)+(P333*25+(Q333*1000)+(R333*1000)+(S333*950)+(T333*40))</f>
        <v>16525</v>
      </c>
      <c r="V333" s="8"/>
    </row>
    <row r="334" spans="1:25">
      <c r="A334" s="3">
        <v>43616</v>
      </c>
      <c r="B334" s="4" t="s">
        <v>24</v>
      </c>
      <c r="C334" s="4"/>
      <c r="D334" s="4"/>
      <c r="E334" s="4"/>
      <c r="F334" s="4"/>
      <c r="G334" s="4"/>
      <c r="H334" s="4"/>
      <c r="I334" s="4">
        <v>350</v>
      </c>
      <c r="J334" s="4"/>
      <c r="K334" s="4"/>
      <c r="L334" s="4"/>
      <c r="M334" s="4"/>
      <c r="N334" s="4"/>
      <c r="O334" s="4"/>
      <c r="P334" s="4">
        <v>200</v>
      </c>
      <c r="Q334" s="4"/>
      <c r="R334" s="4"/>
      <c r="S334" s="4"/>
      <c r="T334" s="4"/>
      <c r="U334" s="7">
        <f t="shared" si="63"/>
        <v>13750</v>
      </c>
      <c r="V334" s="8"/>
    </row>
    <row r="335" spans="1:25">
      <c r="A335" s="3">
        <v>43616</v>
      </c>
      <c r="B335" s="4" t="s">
        <v>32</v>
      </c>
      <c r="C335" s="4"/>
      <c r="D335" s="4"/>
      <c r="E335" s="4"/>
      <c r="F335" s="4"/>
      <c r="G335" s="4"/>
      <c r="H335" s="4"/>
      <c r="I335" s="4">
        <v>25</v>
      </c>
      <c r="J335" s="4"/>
      <c r="K335" s="4"/>
      <c r="L335" s="4"/>
      <c r="M335" s="4"/>
      <c r="N335" s="4"/>
      <c r="O335" s="4"/>
      <c r="P335" s="4"/>
      <c r="Q335" s="4"/>
      <c r="R335" s="4">
        <v>20</v>
      </c>
      <c r="S335" s="4"/>
      <c r="T335" s="4"/>
      <c r="U335" s="7">
        <f t="shared" si="63"/>
        <v>20625</v>
      </c>
      <c r="V335" s="8">
        <f>SUM(U333:U335)</f>
        <v>50900</v>
      </c>
    </row>
    <row r="336" spans="1:25">
      <c r="A336" s="3">
        <v>43616</v>
      </c>
      <c r="B336" s="4" t="s">
        <v>33</v>
      </c>
      <c r="C336" s="4">
        <v>1000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7">
        <f t="shared" si="63"/>
        <v>40000</v>
      </c>
      <c r="V336" s="8"/>
    </row>
    <row r="337" spans="1:22">
      <c r="A337" s="3">
        <v>43616</v>
      </c>
      <c r="B337" s="4" t="s">
        <v>34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>
        <v>10</v>
      </c>
      <c r="S337" s="4"/>
      <c r="T337" s="4"/>
      <c r="U337" s="7">
        <f t="shared" si="63"/>
        <v>10000</v>
      </c>
      <c r="V337" s="8">
        <f>SUM(U336:U337)</f>
        <v>50000</v>
      </c>
    </row>
    <row r="338" spans="1:22">
      <c r="A338" s="3">
        <v>43616</v>
      </c>
      <c r="B338" s="4" t="s">
        <v>35</v>
      </c>
      <c r="C338" s="4">
        <v>200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7">
        <f t="shared" si="63"/>
        <v>8000</v>
      </c>
      <c r="V338" s="8"/>
    </row>
    <row r="339" spans="1:22">
      <c r="A339" s="3">
        <v>43616</v>
      </c>
      <c r="B339" s="4" t="s">
        <v>36</v>
      </c>
      <c r="C339" s="4">
        <v>200</v>
      </c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7">
        <f t="shared" si="63"/>
        <v>8000</v>
      </c>
      <c r="V339" s="8"/>
    </row>
    <row r="340" spans="1:22">
      <c r="A340" s="3">
        <v>43616</v>
      </c>
      <c r="B340" s="4" t="s">
        <v>37</v>
      </c>
      <c r="C340" s="4">
        <v>194</v>
      </c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7">
        <f t="shared" si="63"/>
        <v>7760</v>
      </c>
      <c r="V340" s="8"/>
    </row>
    <row r="341" spans="1:22">
      <c r="A341" s="3">
        <v>43616</v>
      </c>
      <c r="B341" s="4" t="s">
        <v>38</v>
      </c>
      <c r="C341" s="4">
        <v>100</v>
      </c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7">
        <f t="shared" si="63"/>
        <v>4000</v>
      </c>
      <c r="V341" s="8"/>
    </row>
    <row r="342" spans="1:22">
      <c r="A342" s="3">
        <v>43616</v>
      </c>
      <c r="B342" s="4" t="s">
        <v>39</v>
      </c>
      <c r="C342" s="4"/>
      <c r="D342" s="4"/>
      <c r="E342" s="4"/>
      <c r="F342" s="4">
        <v>183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7">
        <f t="shared" si="63"/>
        <v>7320</v>
      </c>
      <c r="V342" s="8">
        <f>SUM(U338:U342)</f>
        <v>35080</v>
      </c>
    </row>
    <row r="343" spans="1:22">
      <c r="A343" s="71" t="s">
        <v>1</v>
      </c>
      <c r="B343" s="71"/>
      <c r="C343" s="6">
        <f t="shared" ref="C343:T343" si="64">SUM(C333:C342)</f>
        <v>1694</v>
      </c>
      <c r="D343" s="6">
        <f t="shared" si="64"/>
        <v>0</v>
      </c>
      <c r="E343" s="6">
        <f t="shared" si="64"/>
        <v>0</v>
      </c>
      <c r="F343" s="6">
        <f t="shared" si="64"/>
        <v>183</v>
      </c>
      <c r="G343" s="6">
        <f t="shared" si="64"/>
        <v>0</v>
      </c>
      <c r="H343" s="6">
        <f t="shared" si="64"/>
        <v>0</v>
      </c>
      <c r="I343" s="6">
        <f t="shared" si="64"/>
        <v>396</v>
      </c>
      <c r="J343" s="6">
        <f t="shared" si="64"/>
        <v>0</v>
      </c>
      <c r="K343" s="6">
        <f t="shared" si="64"/>
        <v>0</v>
      </c>
      <c r="L343" s="6">
        <f t="shared" si="64"/>
        <v>0</v>
      </c>
      <c r="M343" s="6">
        <f t="shared" si="64"/>
        <v>0</v>
      </c>
      <c r="N343" s="6">
        <f t="shared" si="64"/>
        <v>0</v>
      </c>
      <c r="O343" s="6">
        <f t="shared" si="64"/>
        <v>0</v>
      </c>
      <c r="P343" s="6">
        <f t="shared" si="64"/>
        <v>200</v>
      </c>
      <c r="Q343" s="6">
        <f t="shared" si="64"/>
        <v>16</v>
      </c>
      <c r="R343" s="6">
        <f t="shared" si="64"/>
        <v>30</v>
      </c>
      <c r="S343" s="6">
        <f t="shared" si="64"/>
        <v>0</v>
      </c>
      <c r="T343" s="6">
        <f t="shared" si="64"/>
        <v>0</v>
      </c>
      <c r="U343" s="46">
        <f t="shared" si="63"/>
        <v>135980</v>
      </c>
      <c r="V343" s="8"/>
    </row>
  </sheetData>
  <mergeCells count="34">
    <mergeCell ref="A321:B321"/>
    <mergeCell ref="A332:B332"/>
    <mergeCell ref="A343:B343"/>
    <mergeCell ref="U1:U2"/>
    <mergeCell ref="A266:B266"/>
    <mergeCell ref="A277:B277"/>
    <mergeCell ref="A288:B288"/>
    <mergeCell ref="A299:B299"/>
    <mergeCell ref="A310:B310"/>
    <mergeCell ref="A211:B211"/>
    <mergeCell ref="A222:B222"/>
    <mergeCell ref="A233:B233"/>
    <mergeCell ref="A244:B244"/>
    <mergeCell ref="A255:B255"/>
    <mergeCell ref="A156:B156"/>
    <mergeCell ref="A167:B167"/>
    <mergeCell ref="A178:B178"/>
    <mergeCell ref="A189:B189"/>
    <mergeCell ref="A200:B200"/>
    <mergeCell ref="A101:B101"/>
    <mergeCell ref="A112:B112"/>
    <mergeCell ref="A123:B123"/>
    <mergeCell ref="A134:B134"/>
    <mergeCell ref="A145:B145"/>
    <mergeCell ref="A46:B46"/>
    <mergeCell ref="A57:B57"/>
    <mergeCell ref="A68:B68"/>
    <mergeCell ref="A79:B79"/>
    <mergeCell ref="A90:B90"/>
    <mergeCell ref="A1:T1"/>
    <mergeCell ref="X1:AC1"/>
    <mergeCell ref="A13:B13"/>
    <mergeCell ref="A24:B24"/>
    <mergeCell ref="A35:B35"/>
  </mergeCells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332"/>
  <sheetViews>
    <sheetView topLeftCell="R1" zoomScale="85" zoomScaleNormal="85" workbookViewId="0">
      <pane ySplit="2" topLeftCell="A3" activePane="bottomLeft" state="frozen"/>
      <selection pane="bottomLeft" activeCell="AE13" sqref="AE13"/>
    </sheetView>
  </sheetViews>
  <sheetFormatPr defaultColWidth="9" defaultRowHeight="14.4"/>
  <cols>
    <col min="27" max="27" width="10.88671875" customWidth="1"/>
    <col min="28" max="28" width="10" customWidth="1"/>
    <col min="29" max="29" width="10.109375" customWidth="1"/>
    <col min="30" max="30" width="12.5546875"/>
    <col min="31" max="31" width="11"/>
    <col min="32" max="33" width="9.5546875" customWidth="1"/>
    <col min="34" max="34" width="10.5546875" customWidth="1"/>
    <col min="35" max="35" width="12.5546875"/>
  </cols>
  <sheetData>
    <row r="1" spans="1:35">
      <c r="A1" s="82" t="s">
        <v>66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5" t="s">
        <v>1</v>
      </c>
      <c r="V1" s="8"/>
      <c r="X1" s="70" t="s">
        <v>67</v>
      </c>
      <c r="Y1" s="70"/>
      <c r="Z1" s="70"/>
      <c r="AA1" s="70"/>
      <c r="AB1" s="70"/>
      <c r="AC1" s="70"/>
      <c r="AD1" s="21"/>
      <c r="AE1" s="21"/>
    </row>
    <row r="2" spans="1:35">
      <c r="A2" s="56" t="s">
        <v>2</v>
      </c>
      <c r="B2" s="56" t="s">
        <v>3</v>
      </c>
      <c r="C2" s="57" t="s">
        <v>4</v>
      </c>
      <c r="D2" s="57" t="s">
        <v>5</v>
      </c>
      <c r="E2" s="57" t="s">
        <v>6</v>
      </c>
      <c r="F2" s="57" t="s">
        <v>7</v>
      </c>
      <c r="G2" s="57" t="s">
        <v>8</v>
      </c>
      <c r="H2" s="57" t="s">
        <v>9</v>
      </c>
      <c r="I2" s="57" t="s">
        <v>10</v>
      </c>
      <c r="J2" s="57" t="s">
        <v>11</v>
      </c>
      <c r="K2" s="57" t="s">
        <v>12</v>
      </c>
      <c r="L2" s="57" t="s">
        <v>13</v>
      </c>
      <c r="M2" s="57" t="s">
        <v>14</v>
      </c>
      <c r="N2" s="57" t="s">
        <v>15</v>
      </c>
      <c r="O2" s="57" t="s">
        <v>16</v>
      </c>
      <c r="P2" s="57" t="s">
        <v>17</v>
      </c>
      <c r="Q2" s="57" t="s">
        <v>20</v>
      </c>
      <c r="R2" s="57" t="s">
        <v>19</v>
      </c>
      <c r="S2" s="57" t="s">
        <v>18</v>
      </c>
      <c r="T2" s="57" t="s">
        <v>21</v>
      </c>
      <c r="U2" s="85"/>
      <c r="V2" s="9"/>
      <c r="X2" s="1" t="s">
        <v>68</v>
      </c>
      <c r="Y2" s="47" t="s">
        <v>69</v>
      </c>
      <c r="Z2" s="47" t="s">
        <v>70</v>
      </c>
      <c r="AA2" s="47" t="s">
        <v>71</v>
      </c>
      <c r="AB2" s="47" t="s">
        <v>72</v>
      </c>
      <c r="AC2" s="48"/>
      <c r="AD2" s="49" t="s">
        <v>73</v>
      </c>
      <c r="AE2" s="50" t="s">
        <v>31</v>
      </c>
      <c r="AH2" s="83" t="s">
        <v>74</v>
      </c>
      <c r="AI2" s="84"/>
    </row>
    <row r="3" spans="1:35">
      <c r="A3" s="3">
        <v>43617</v>
      </c>
      <c r="B3" s="4" t="s">
        <v>22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>
        <v>12</v>
      </c>
      <c r="R3" s="4"/>
      <c r="S3" s="4"/>
      <c r="T3" s="4"/>
      <c r="U3" s="7">
        <f t="shared" ref="U3:U13" si="0">(C3*40)+(D3*25)+(E3*20)+(F3*40)+(G3*50)+(H3*50)+(I3*25)+(J3*30)+(K3*40)+(L3*30)+(M3*30)+(N3*30)+(O3*30)+(P3*25+(Q3*1000)+(R3*1000)+(S3*950)+(T3*40))</f>
        <v>12000</v>
      </c>
      <c r="V3" s="8"/>
      <c r="X3" s="1" t="s">
        <v>22</v>
      </c>
      <c r="Y3" s="7">
        <f>U3+U14+U25+U36</f>
        <v>41000</v>
      </c>
      <c r="Z3" s="7">
        <f>U102+U113+U124+U135+U146+U157</f>
        <v>53020</v>
      </c>
      <c r="AA3" s="7">
        <f>U179+U190+U201+U212+U223+U234</f>
        <v>75100</v>
      </c>
      <c r="AB3" s="7">
        <f>U256+U267+U278+U289+U300+U311</f>
        <v>85305</v>
      </c>
      <c r="AC3" s="13"/>
      <c r="AD3" s="24">
        <f t="shared" ref="AD3:AD13" si="1">SUM(Y3:AC3)</f>
        <v>254425</v>
      </c>
      <c r="AE3" s="24">
        <f>AD3/21</f>
        <v>12115.476190476191</v>
      </c>
      <c r="AF3">
        <f>SUM(Z3:AB3)</f>
        <v>213425</v>
      </c>
      <c r="AG3">
        <f>AF3/18</f>
        <v>11856.944444444445</v>
      </c>
      <c r="AH3" s="60">
        <v>293805</v>
      </c>
      <c r="AI3" s="60">
        <v>11300.192307692299</v>
      </c>
    </row>
    <row r="4" spans="1:35">
      <c r="A4" s="3">
        <v>43617</v>
      </c>
      <c r="B4" s="4" t="s">
        <v>24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>
        <v>12</v>
      </c>
      <c r="S4" s="4"/>
      <c r="T4" s="4"/>
      <c r="U4" s="7">
        <f t="shared" si="0"/>
        <v>12000</v>
      </c>
      <c r="V4" s="8"/>
      <c r="X4" s="1" t="s">
        <v>24</v>
      </c>
      <c r="Y4" s="7">
        <f>U4+U15+U26+U37</f>
        <v>39000</v>
      </c>
      <c r="Z4" s="7">
        <f>U103+U114+U125+U136+U147+U158</f>
        <v>68750</v>
      </c>
      <c r="AA4" s="7">
        <f t="shared" ref="AA4:AA12" si="2">U180+U191+U202+U213+U224+U235</f>
        <v>67125</v>
      </c>
      <c r="AB4" s="7">
        <f t="shared" ref="AB4:AB12" si="3">U257+U268+U279+U290+U301+U312</f>
        <v>87300</v>
      </c>
      <c r="AC4" s="13"/>
      <c r="AD4" s="24">
        <f t="shared" si="1"/>
        <v>262175</v>
      </c>
      <c r="AE4" s="24">
        <f>AD4/21</f>
        <v>12484.523809523809</v>
      </c>
      <c r="AF4">
        <f t="shared" ref="AF4:AF13" si="4">SUM(Z4:AB4)</f>
        <v>223175</v>
      </c>
      <c r="AG4">
        <f t="shared" ref="AG4:AG13" si="5">AF4/18</f>
        <v>12398.611111111111</v>
      </c>
      <c r="AH4" s="60">
        <v>271250</v>
      </c>
      <c r="AI4" s="60">
        <v>10432.692307692299</v>
      </c>
    </row>
    <row r="5" spans="1:35">
      <c r="A5" s="3">
        <v>43617</v>
      </c>
      <c r="B5" s="4" t="s">
        <v>32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29</v>
      </c>
      <c r="S5" s="4"/>
      <c r="T5" s="4"/>
      <c r="U5" s="7">
        <f t="shared" si="0"/>
        <v>29000</v>
      </c>
      <c r="V5" s="8">
        <f>SUM(U3:U5)</f>
        <v>53000</v>
      </c>
      <c r="X5" s="1" t="s">
        <v>32</v>
      </c>
      <c r="Y5" s="7">
        <f t="shared" ref="Y5:Y12" si="6">U5+U16+U27+U38</f>
        <v>90000</v>
      </c>
      <c r="Z5" s="7">
        <f>U104+U115+U126+U137+U148+U159</f>
        <v>146850</v>
      </c>
      <c r="AA5" s="7">
        <f t="shared" si="2"/>
        <v>167135</v>
      </c>
      <c r="AB5" s="7">
        <f t="shared" si="3"/>
        <v>161490</v>
      </c>
      <c r="AC5" s="13"/>
      <c r="AD5" s="24">
        <f t="shared" si="1"/>
        <v>565475</v>
      </c>
      <c r="AE5" s="24">
        <f t="shared" ref="AE5:AE13" si="7">AD5/21</f>
        <v>26927.380952380954</v>
      </c>
      <c r="AF5">
        <f t="shared" si="4"/>
        <v>475475</v>
      </c>
      <c r="AG5">
        <f t="shared" si="5"/>
        <v>26415.277777777777</v>
      </c>
      <c r="AH5" s="60">
        <v>605970</v>
      </c>
      <c r="AI5" s="60">
        <v>23306.538461538501</v>
      </c>
    </row>
    <row r="6" spans="1:35">
      <c r="A6" s="3">
        <v>43617</v>
      </c>
      <c r="B6" s="4" t="s">
        <v>33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7">
        <f t="shared" si="0"/>
        <v>0</v>
      </c>
      <c r="V6" s="8"/>
      <c r="X6" s="1" t="s">
        <v>33</v>
      </c>
      <c r="Y6" s="7">
        <f t="shared" si="6"/>
        <v>0</v>
      </c>
      <c r="Z6" s="7">
        <f t="shared" ref="Z6:Z12" si="8">U105+U116+U127+U138+U149+U160</f>
        <v>143040</v>
      </c>
      <c r="AA6" s="7">
        <f t="shared" si="2"/>
        <v>149400</v>
      </c>
      <c r="AB6" s="7">
        <f t="shared" si="3"/>
        <v>130220</v>
      </c>
      <c r="AC6" s="13"/>
      <c r="AD6" s="24">
        <f t="shared" si="1"/>
        <v>422660</v>
      </c>
      <c r="AE6" s="24">
        <f t="shared" si="7"/>
        <v>20126.666666666668</v>
      </c>
      <c r="AF6">
        <f t="shared" si="4"/>
        <v>422660</v>
      </c>
      <c r="AG6">
        <f t="shared" si="5"/>
        <v>23481.111111111109</v>
      </c>
      <c r="AH6" s="60">
        <v>621240</v>
      </c>
      <c r="AI6" s="60">
        <v>23893.8461538462</v>
      </c>
    </row>
    <row r="7" spans="1:35">
      <c r="A7" s="3">
        <v>43617</v>
      </c>
      <c r="B7" s="4" t="s">
        <v>34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v>15</v>
      </c>
      <c r="S7" s="4"/>
      <c r="T7" s="4"/>
      <c r="U7" s="7">
        <f t="shared" si="0"/>
        <v>15000</v>
      </c>
      <c r="V7" s="8">
        <f>SUM(U6:U7)</f>
        <v>15000</v>
      </c>
      <c r="X7" s="1" t="s">
        <v>34</v>
      </c>
      <c r="Y7" s="7">
        <f t="shared" si="6"/>
        <v>46000</v>
      </c>
      <c r="Z7" s="7">
        <f t="shared" si="8"/>
        <v>55000</v>
      </c>
      <c r="AA7" s="7">
        <f t="shared" si="2"/>
        <v>84000</v>
      </c>
      <c r="AB7" s="7">
        <f t="shared" si="3"/>
        <v>81500</v>
      </c>
      <c r="AC7" s="13"/>
      <c r="AD7" s="24">
        <f t="shared" si="1"/>
        <v>266500</v>
      </c>
      <c r="AE7" s="24">
        <f t="shared" si="7"/>
        <v>12690.476190476191</v>
      </c>
      <c r="AF7">
        <f t="shared" si="4"/>
        <v>220500</v>
      </c>
      <c r="AG7">
        <f t="shared" si="5"/>
        <v>12250</v>
      </c>
      <c r="AH7" s="60">
        <v>350000</v>
      </c>
      <c r="AI7" s="60">
        <v>13461.538461538499</v>
      </c>
    </row>
    <row r="8" spans="1:35">
      <c r="A8" s="3">
        <v>43617</v>
      </c>
      <c r="B8" s="4" t="s">
        <v>35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7">
        <f t="shared" si="0"/>
        <v>0</v>
      </c>
      <c r="V8" s="8"/>
      <c r="X8" s="1" t="s">
        <v>35</v>
      </c>
      <c r="Y8" s="7">
        <f t="shared" si="6"/>
        <v>0</v>
      </c>
      <c r="Z8" s="7">
        <f t="shared" si="8"/>
        <v>42600</v>
      </c>
      <c r="AA8" s="7">
        <f t="shared" si="2"/>
        <v>22280</v>
      </c>
      <c r="AB8" s="7">
        <f t="shared" si="3"/>
        <v>71340</v>
      </c>
      <c r="AC8" s="13"/>
      <c r="AD8" s="24">
        <f t="shared" si="1"/>
        <v>136220</v>
      </c>
      <c r="AE8" s="24">
        <f t="shared" si="7"/>
        <v>6486.666666666667</v>
      </c>
      <c r="AF8">
        <f t="shared" si="4"/>
        <v>136220</v>
      </c>
      <c r="AG8">
        <f t="shared" si="5"/>
        <v>7567.7777777777774</v>
      </c>
      <c r="AH8" s="60">
        <v>225900</v>
      </c>
      <c r="AI8" s="60">
        <v>8688.4615384615408</v>
      </c>
    </row>
    <row r="9" spans="1:35">
      <c r="A9" s="3">
        <v>43617</v>
      </c>
      <c r="B9" s="4" t="s">
        <v>36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7">
        <f t="shared" si="0"/>
        <v>0</v>
      </c>
      <c r="V9" s="8"/>
      <c r="X9" s="1" t="s">
        <v>36</v>
      </c>
      <c r="Y9" s="7">
        <f t="shared" si="6"/>
        <v>0</v>
      </c>
      <c r="Z9" s="7">
        <f t="shared" si="8"/>
        <v>69400</v>
      </c>
      <c r="AA9" s="7">
        <f t="shared" si="2"/>
        <v>91650</v>
      </c>
      <c r="AB9" s="7">
        <f t="shared" si="3"/>
        <v>72300</v>
      </c>
      <c r="AC9" s="13"/>
      <c r="AD9" s="24">
        <f t="shared" si="1"/>
        <v>233350</v>
      </c>
      <c r="AE9" s="24">
        <f t="shared" si="7"/>
        <v>11111.904761904761</v>
      </c>
      <c r="AF9">
        <f t="shared" si="4"/>
        <v>233350</v>
      </c>
      <c r="AG9">
        <f t="shared" si="5"/>
        <v>12963.888888888889</v>
      </c>
      <c r="AH9" s="60">
        <v>281760</v>
      </c>
      <c r="AI9" s="60">
        <v>10836.9230769231</v>
      </c>
    </row>
    <row r="10" spans="1:35">
      <c r="A10" s="3">
        <v>43617</v>
      </c>
      <c r="B10" s="4" t="s">
        <v>37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7">
        <f t="shared" si="0"/>
        <v>0</v>
      </c>
      <c r="V10" s="8"/>
      <c r="X10" s="1" t="s">
        <v>37</v>
      </c>
      <c r="Y10" s="7">
        <f t="shared" si="6"/>
        <v>0</v>
      </c>
      <c r="Z10" s="7">
        <f t="shared" si="8"/>
        <v>55500</v>
      </c>
      <c r="AA10" s="7">
        <f t="shared" si="2"/>
        <v>63200</v>
      </c>
      <c r="AB10" s="7">
        <f t="shared" si="3"/>
        <v>66190</v>
      </c>
      <c r="AC10" s="13"/>
      <c r="AD10" s="24">
        <f t="shared" si="1"/>
        <v>184890</v>
      </c>
      <c r="AE10" s="24">
        <f t="shared" si="7"/>
        <v>8804.2857142857138</v>
      </c>
      <c r="AF10">
        <f t="shared" si="4"/>
        <v>184890</v>
      </c>
      <c r="AG10">
        <f t="shared" si="5"/>
        <v>10271.666666666666</v>
      </c>
      <c r="AH10" s="60">
        <v>281160</v>
      </c>
      <c r="AI10" s="60">
        <v>10813.8461538462</v>
      </c>
    </row>
    <row r="11" spans="1:35">
      <c r="A11" s="3">
        <v>43617</v>
      </c>
      <c r="B11" s="4" t="s">
        <v>38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7">
        <f t="shared" si="0"/>
        <v>0</v>
      </c>
      <c r="V11" s="8"/>
      <c r="X11" s="1" t="s">
        <v>38</v>
      </c>
      <c r="Y11" s="7">
        <f t="shared" si="6"/>
        <v>0</v>
      </c>
      <c r="Z11" s="7">
        <f t="shared" si="8"/>
        <v>50530</v>
      </c>
      <c r="AA11" s="7">
        <f t="shared" si="2"/>
        <v>67820</v>
      </c>
      <c r="AB11" s="7">
        <f t="shared" si="3"/>
        <v>83300</v>
      </c>
      <c r="AC11" s="13"/>
      <c r="AD11" s="24">
        <f t="shared" si="1"/>
        <v>201650</v>
      </c>
      <c r="AE11" s="24">
        <f t="shared" si="7"/>
        <v>9602.3809523809523</v>
      </c>
      <c r="AF11">
        <f t="shared" si="4"/>
        <v>201650</v>
      </c>
      <c r="AG11">
        <f t="shared" si="5"/>
        <v>11202.777777777777</v>
      </c>
      <c r="AH11" s="60">
        <v>229720</v>
      </c>
      <c r="AI11" s="60">
        <v>8835.3846153846207</v>
      </c>
    </row>
    <row r="12" spans="1:35">
      <c r="A12" s="3">
        <v>43617</v>
      </c>
      <c r="B12" s="4" t="s">
        <v>39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7">
        <f t="shared" si="0"/>
        <v>0</v>
      </c>
      <c r="V12" s="8">
        <f>SUM(U8:U12)</f>
        <v>0</v>
      </c>
      <c r="X12" s="1" t="s">
        <v>39</v>
      </c>
      <c r="Y12" s="7">
        <f t="shared" si="6"/>
        <v>0</v>
      </c>
      <c r="Z12" s="7">
        <f t="shared" si="8"/>
        <v>35660</v>
      </c>
      <c r="AA12" s="7">
        <f t="shared" si="2"/>
        <v>58000</v>
      </c>
      <c r="AB12" s="7">
        <f t="shared" si="3"/>
        <v>72340</v>
      </c>
      <c r="AC12" s="13"/>
      <c r="AD12" s="24">
        <f t="shared" si="1"/>
        <v>166000</v>
      </c>
      <c r="AE12" s="24">
        <f t="shared" si="7"/>
        <v>7904.7619047619046</v>
      </c>
      <c r="AF12">
        <f t="shared" si="4"/>
        <v>166000</v>
      </c>
      <c r="AG12">
        <f t="shared" si="5"/>
        <v>9222.2222222222226</v>
      </c>
      <c r="AH12" s="60">
        <v>242770</v>
      </c>
      <c r="AI12" s="60">
        <v>9337.3076923076896</v>
      </c>
    </row>
    <row r="13" spans="1:35">
      <c r="A13" s="6" t="s">
        <v>1</v>
      </c>
      <c r="B13" s="6"/>
      <c r="C13" s="6">
        <f t="shared" ref="C13:T13" si="9">SUM(C3:C12)</f>
        <v>0</v>
      </c>
      <c r="D13" s="6">
        <f t="shared" si="9"/>
        <v>0</v>
      </c>
      <c r="E13" s="6">
        <f t="shared" si="9"/>
        <v>0</v>
      </c>
      <c r="F13" s="6">
        <f t="shared" si="9"/>
        <v>0</v>
      </c>
      <c r="G13" s="6">
        <f t="shared" si="9"/>
        <v>0</v>
      </c>
      <c r="H13" s="6">
        <f t="shared" si="9"/>
        <v>0</v>
      </c>
      <c r="I13" s="6">
        <f t="shared" si="9"/>
        <v>0</v>
      </c>
      <c r="J13" s="6">
        <f t="shared" si="9"/>
        <v>0</v>
      </c>
      <c r="K13" s="6">
        <f t="shared" si="9"/>
        <v>0</v>
      </c>
      <c r="L13" s="6">
        <f t="shared" si="9"/>
        <v>0</v>
      </c>
      <c r="M13" s="6">
        <f t="shared" si="9"/>
        <v>0</v>
      </c>
      <c r="N13" s="6">
        <f t="shared" si="9"/>
        <v>0</v>
      </c>
      <c r="O13" s="6">
        <f t="shared" si="9"/>
        <v>0</v>
      </c>
      <c r="P13" s="6">
        <f t="shared" si="9"/>
        <v>0</v>
      </c>
      <c r="Q13" s="6">
        <f t="shared" si="9"/>
        <v>12</v>
      </c>
      <c r="R13" s="6">
        <f t="shared" si="9"/>
        <v>56</v>
      </c>
      <c r="S13" s="6">
        <f t="shared" si="9"/>
        <v>0</v>
      </c>
      <c r="T13" s="6">
        <f t="shared" si="9"/>
        <v>0</v>
      </c>
      <c r="U13" s="46">
        <f t="shared" si="0"/>
        <v>68000</v>
      </c>
      <c r="V13" s="8"/>
      <c r="X13" s="14" t="s">
        <v>1</v>
      </c>
      <c r="Y13" s="15">
        <f>SUM(Y3:Y12)</f>
        <v>216000</v>
      </c>
      <c r="Z13" s="15">
        <f t="shared" ref="Z13:AB13" si="10">SUM(Z3:Z12)</f>
        <v>720350</v>
      </c>
      <c r="AA13" s="15">
        <f t="shared" si="10"/>
        <v>845710</v>
      </c>
      <c r="AB13" s="15">
        <f t="shared" si="10"/>
        <v>911285</v>
      </c>
      <c r="AC13" s="16"/>
      <c r="AD13" s="58">
        <f t="shared" si="1"/>
        <v>2693345</v>
      </c>
      <c r="AE13" s="58">
        <f t="shared" si="7"/>
        <v>128254.52380952382</v>
      </c>
      <c r="AF13">
        <f t="shared" si="4"/>
        <v>2477345</v>
      </c>
      <c r="AG13">
        <f t="shared" si="5"/>
        <v>137630.27777777778</v>
      </c>
      <c r="AH13" s="60">
        <v>3403575</v>
      </c>
      <c r="AI13" s="60">
        <v>130906.730769231</v>
      </c>
    </row>
    <row r="14" spans="1:35">
      <c r="A14" s="3">
        <v>43618</v>
      </c>
      <c r="B14" s="4" t="s">
        <v>22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12</v>
      </c>
      <c r="R14" s="4"/>
      <c r="S14" s="4"/>
      <c r="T14" s="4"/>
      <c r="U14" s="7">
        <f t="shared" ref="U14:U77" si="11">(C14*40)+(D14*25)+(E14*20)+(F14*40)+(G14*50)+(H14*50)+(I14*25)+(J14*30)+(K14*40)+(L14*30)+(M14*30)+(N14*30)+(O14*30)+(P14*25+(Q14*1000)+(R14*1000)+(S14*950)+(T14*40))</f>
        <v>12000</v>
      </c>
      <c r="V14" s="8"/>
      <c r="AB14" s="59" t="s">
        <v>75</v>
      </c>
    </row>
    <row r="15" spans="1:35">
      <c r="A15" s="3">
        <v>43618</v>
      </c>
      <c r="B15" s="4" t="s">
        <v>24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>
        <v>11</v>
      </c>
      <c r="S15" s="4"/>
      <c r="T15" s="4"/>
      <c r="U15" s="7">
        <f t="shared" si="11"/>
        <v>11000</v>
      </c>
      <c r="V15" s="8"/>
    </row>
    <row r="16" spans="1:35">
      <c r="A16" s="3">
        <v>43618</v>
      </c>
      <c r="B16" s="4" t="s">
        <v>32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30</v>
      </c>
      <c r="S16" s="4"/>
      <c r="T16" s="4"/>
      <c r="U16" s="7">
        <f t="shared" si="11"/>
        <v>30000</v>
      </c>
      <c r="V16" s="8">
        <f>SUM(U14:U16)</f>
        <v>53000</v>
      </c>
    </row>
    <row r="17" spans="1:30">
      <c r="A17" s="3">
        <v>43618</v>
      </c>
      <c r="B17" s="4" t="s">
        <v>33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7">
        <f t="shared" si="11"/>
        <v>0</v>
      </c>
      <c r="V17" s="8"/>
    </row>
    <row r="18" spans="1:30">
      <c r="A18" s="3">
        <v>43618</v>
      </c>
      <c r="B18" s="4" t="s">
        <v>34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>
        <v>15</v>
      </c>
      <c r="S18" s="4"/>
      <c r="T18" s="4"/>
      <c r="U18" s="7">
        <f t="shared" si="11"/>
        <v>15000</v>
      </c>
      <c r="V18" s="8">
        <f>SUM(U17:U18)</f>
        <v>15000</v>
      </c>
      <c r="AD18" s="38"/>
    </row>
    <row r="19" spans="1:30">
      <c r="A19" s="3">
        <v>43618</v>
      </c>
      <c r="B19" s="4" t="s">
        <v>35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7">
        <f t="shared" si="11"/>
        <v>0</v>
      </c>
      <c r="V19" s="8"/>
    </row>
    <row r="20" spans="1:30">
      <c r="A20" s="3">
        <v>43618</v>
      </c>
      <c r="B20" s="4" t="s">
        <v>36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7">
        <f t="shared" si="11"/>
        <v>0</v>
      </c>
      <c r="V20" s="8"/>
    </row>
    <row r="21" spans="1:30">
      <c r="A21" s="3">
        <v>43618</v>
      </c>
      <c r="B21" s="4" t="s">
        <v>37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7">
        <f t="shared" si="11"/>
        <v>0</v>
      </c>
      <c r="V21" s="8"/>
      <c r="AC21">
        <v>18</v>
      </c>
    </row>
    <row r="22" spans="1:30">
      <c r="A22" s="3">
        <v>43618</v>
      </c>
      <c r="B22" s="4" t="s">
        <v>38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7">
        <f t="shared" si="11"/>
        <v>0</v>
      </c>
      <c r="V22" s="8"/>
    </row>
    <row r="23" spans="1:30">
      <c r="A23" s="3">
        <v>43618</v>
      </c>
      <c r="B23" s="4" t="s">
        <v>39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7">
        <f t="shared" si="11"/>
        <v>0</v>
      </c>
      <c r="V23" s="8">
        <f>SUM(U19:U23)</f>
        <v>0</v>
      </c>
    </row>
    <row r="24" spans="1:30">
      <c r="A24" s="6" t="s">
        <v>1</v>
      </c>
      <c r="B24" s="6"/>
      <c r="C24" s="6">
        <f t="shared" ref="C24:T24" si="12">SUM(C14:C23)</f>
        <v>0</v>
      </c>
      <c r="D24" s="6">
        <f t="shared" si="12"/>
        <v>0</v>
      </c>
      <c r="E24" s="6">
        <f t="shared" si="12"/>
        <v>0</v>
      </c>
      <c r="F24" s="6">
        <f t="shared" si="12"/>
        <v>0</v>
      </c>
      <c r="G24" s="6">
        <f t="shared" si="12"/>
        <v>0</v>
      </c>
      <c r="H24" s="6">
        <f t="shared" si="12"/>
        <v>0</v>
      </c>
      <c r="I24" s="6">
        <f t="shared" si="12"/>
        <v>0</v>
      </c>
      <c r="J24" s="6">
        <f t="shared" si="12"/>
        <v>0</v>
      </c>
      <c r="K24" s="6">
        <f t="shared" si="12"/>
        <v>0</v>
      </c>
      <c r="L24" s="6">
        <f t="shared" si="12"/>
        <v>0</v>
      </c>
      <c r="M24" s="6">
        <f t="shared" si="12"/>
        <v>0</v>
      </c>
      <c r="N24" s="6">
        <f t="shared" si="12"/>
        <v>0</v>
      </c>
      <c r="O24" s="6">
        <f t="shared" si="12"/>
        <v>0</v>
      </c>
      <c r="P24" s="6">
        <f t="shared" si="12"/>
        <v>0</v>
      </c>
      <c r="Q24" s="6">
        <f t="shared" si="12"/>
        <v>12</v>
      </c>
      <c r="R24" s="6">
        <f t="shared" si="12"/>
        <v>56</v>
      </c>
      <c r="S24" s="6">
        <f t="shared" si="12"/>
        <v>0</v>
      </c>
      <c r="T24" s="6">
        <f t="shared" si="12"/>
        <v>0</v>
      </c>
      <c r="U24" s="46">
        <f t="shared" si="11"/>
        <v>68000</v>
      </c>
      <c r="V24" s="8"/>
    </row>
    <row r="25" spans="1:30">
      <c r="A25" s="3">
        <v>43619</v>
      </c>
      <c r="B25" s="4" t="s">
        <v>22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17</v>
      </c>
      <c r="S25" s="4"/>
      <c r="T25" s="4"/>
      <c r="U25" s="7">
        <f t="shared" si="11"/>
        <v>17000</v>
      </c>
      <c r="V25" s="8"/>
    </row>
    <row r="26" spans="1:30">
      <c r="A26" s="3">
        <v>43619</v>
      </c>
      <c r="B26" s="4" t="s">
        <v>24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v>16</v>
      </c>
      <c r="S26" s="4"/>
      <c r="T26" s="4"/>
      <c r="U26" s="7">
        <f t="shared" si="11"/>
        <v>16000</v>
      </c>
      <c r="V26" s="8"/>
    </row>
    <row r="27" spans="1:30">
      <c r="A27" s="3">
        <v>43619</v>
      </c>
      <c r="B27" s="4" t="s">
        <v>32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>
        <v>31</v>
      </c>
      <c r="S27" s="4"/>
      <c r="T27" s="4"/>
      <c r="U27" s="7">
        <f t="shared" si="11"/>
        <v>31000</v>
      </c>
      <c r="V27" s="8">
        <f>SUM(U25:U27)</f>
        <v>64000</v>
      </c>
    </row>
    <row r="28" spans="1:30">
      <c r="A28" s="3">
        <v>43619</v>
      </c>
      <c r="B28" s="4" t="s">
        <v>33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7">
        <f t="shared" si="11"/>
        <v>0</v>
      </c>
      <c r="V28" s="8"/>
    </row>
    <row r="29" spans="1:30">
      <c r="A29" s="3">
        <v>43619</v>
      </c>
      <c r="B29" s="4" t="s">
        <v>34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>
        <v>16</v>
      </c>
      <c r="S29" s="4"/>
      <c r="T29" s="4"/>
      <c r="U29" s="7">
        <f t="shared" si="11"/>
        <v>16000</v>
      </c>
      <c r="V29" s="8">
        <f>SUM(U28:U29)</f>
        <v>16000</v>
      </c>
    </row>
    <row r="30" spans="1:30">
      <c r="A30" s="3">
        <v>43619</v>
      </c>
      <c r="B30" s="4" t="s">
        <v>35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7">
        <f t="shared" si="11"/>
        <v>0</v>
      </c>
      <c r="V30" s="8"/>
      <c r="W30">
        <f>56+56+80</f>
        <v>192</v>
      </c>
    </row>
    <row r="31" spans="1:30">
      <c r="A31" s="3">
        <v>43619</v>
      </c>
      <c r="B31" s="4" t="s">
        <v>36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7">
        <f t="shared" si="11"/>
        <v>0</v>
      </c>
      <c r="V31" s="8"/>
      <c r="W31">
        <f>W30+87</f>
        <v>279</v>
      </c>
    </row>
    <row r="32" spans="1:30">
      <c r="A32" s="3">
        <v>43619</v>
      </c>
      <c r="B32" s="4" t="s">
        <v>37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7">
        <f t="shared" si="11"/>
        <v>0</v>
      </c>
      <c r="V32" s="8"/>
    </row>
    <row r="33" spans="1:22">
      <c r="A33" s="3">
        <v>43619</v>
      </c>
      <c r="B33" s="4" t="s">
        <v>38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7">
        <f t="shared" si="11"/>
        <v>0</v>
      </c>
      <c r="V33" s="8"/>
    </row>
    <row r="34" spans="1:22">
      <c r="A34" s="3">
        <v>43619</v>
      </c>
      <c r="B34" s="4" t="s">
        <v>39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7">
        <f t="shared" si="11"/>
        <v>0</v>
      </c>
      <c r="V34" s="8">
        <f>SUM(U30:U34)</f>
        <v>0</v>
      </c>
    </row>
    <row r="35" spans="1:22">
      <c r="A35" s="6" t="s">
        <v>1</v>
      </c>
      <c r="B35" s="6"/>
      <c r="C35" s="6">
        <f t="shared" ref="C35:T35" si="13">SUM(C25:C34)</f>
        <v>0</v>
      </c>
      <c r="D35" s="6">
        <f t="shared" si="13"/>
        <v>0</v>
      </c>
      <c r="E35" s="6">
        <f t="shared" si="13"/>
        <v>0</v>
      </c>
      <c r="F35" s="6">
        <f t="shared" si="13"/>
        <v>0</v>
      </c>
      <c r="G35" s="6">
        <f t="shared" si="13"/>
        <v>0</v>
      </c>
      <c r="H35" s="6">
        <f t="shared" si="13"/>
        <v>0</v>
      </c>
      <c r="I35" s="6">
        <f t="shared" si="13"/>
        <v>0</v>
      </c>
      <c r="J35" s="6">
        <f t="shared" si="13"/>
        <v>0</v>
      </c>
      <c r="K35" s="6">
        <f t="shared" si="13"/>
        <v>0</v>
      </c>
      <c r="L35" s="6">
        <f t="shared" si="13"/>
        <v>0</v>
      </c>
      <c r="M35" s="6">
        <f t="shared" si="13"/>
        <v>0</v>
      </c>
      <c r="N35" s="6">
        <f t="shared" si="13"/>
        <v>0</v>
      </c>
      <c r="O35" s="6">
        <f t="shared" si="13"/>
        <v>0</v>
      </c>
      <c r="P35" s="6">
        <f t="shared" si="13"/>
        <v>0</v>
      </c>
      <c r="Q35" s="6">
        <f t="shared" si="13"/>
        <v>0</v>
      </c>
      <c r="R35" s="6">
        <f t="shared" si="13"/>
        <v>80</v>
      </c>
      <c r="S35" s="6">
        <f t="shared" si="13"/>
        <v>0</v>
      </c>
      <c r="T35" s="6">
        <f t="shared" si="13"/>
        <v>0</v>
      </c>
      <c r="U35" s="46">
        <f t="shared" si="11"/>
        <v>80000</v>
      </c>
      <c r="V35" s="8"/>
    </row>
    <row r="36" spans="1:22">
      <c r="A36" s="3">
        <v>43620</v>
      </c>
      <c r="B36" s="4" t="s">
        <v>22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7">
        <f t="shared" si="11"/>
        <v>0</v>
      </c>
      <c r="V36" s="8"/>
    </row>
    <row r="37" spans="1:22">
      <c r="A37" s="3">
        <v>43620</v>
      </c>
      <c r="B37" s="4" t="s">
        <v>24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7">
        <f t="shared" si="11"/>
        <v>0</v>
      </c>
      <c r="V37" s="8"/>
    </row>
    <row r="38" spans="1:22">
      <c r="A38" s="3">
        <v>43620</v>
      </c>
      <c r="B38" s="4" t="s">
        <v>32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7">
        <f t="shared" si="11"/>
        <v>0</v>
      </c>
      <c r="V38" s="8">
        <f>SUM(U36:U38)</f>
        <v>0</v>
      </c>
    </row>
    <row r="39" spans="1:22">
      <c r="A39" s="3">
        <v>43620</v>
      </c>
      <c r="B39" s="4" t="s">
        <v>33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7">
        <f t="shared" si="11"/>
        <v>0</v>
      </c>
      <c r="V39" s="8"/>
    </row>
    <row r="40" spans="1:22">
      <c r="A40" s="3">
        <v>43620</v>
      </c>
      <c r="B40" s="4" t="s">
        <v>34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7">
        <f t="shared" si="11"/>
        <v>0</v>
      </c>
      <c r="V40" s="8">
        <f>SUM(U39:U40)</f>
        <v>0</v>
      </c>
    </row>
    <row r="41" spans="1:22">
      <c r="A41" s="3">
        <v>43620</v>
      </c>
      <c r="B41" s="4" t="s">
        <v>35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7">
        <f t="shared" si="11"/>
        <v>0</v>
      </c>
      <c r="V41" s="8"/>
    </row>
    <row r="42" spans="1:22">
      <c r="A42" s="3">
        <v>43620</v>
      </c>
      <c r="B42" s="4" t="s">
        <v>36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7">
        <f t="shared" si="11"/>
        <v>0</v>
      </c>
      <c r="V42" s="8"/>
    </row>
    <row r="43" spans="1:22">
      <c r="A43" s="3">
        <v>43620</v>
      </c>
      <c r="B43" s="4" t="s">
        <v>37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7">
        <f t="shared" si="11"/>
        <v>0</v>
      </c>
      <c r="V43" s="8"/>
    </row>
    <row r="44" spans="1:22">
      <c r="A44" s="3">
        <v>43620</v>
      </c>
      <c r="B44" s="4" t="s">
        <v>38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7">
        <f t="shared" si="11"/>
        <v>0</v>
      </c>
      <c r="V44" s="8"/>
    </row>
    <row r="45" spans="1:22">
      <c r="A45" s="3">
        <v>43620</v>
      </c>
      <c r="B45" s="4" t="s">
        <v>39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7">
        <f t="shared" si="11"/>
        <v>0</v>
      </c>
      <c r="V45" s="8">
        <f>SUM(U41:U45)</f>
        <v>0</v>
      </c>
    </row>
    <row r="46" spans="1:22">
      <c r="A46" s="6" t="s">
        <v>1</v>
      </c>
      <c r="B46" s="6"/>
      <c r="C46" s="6">
        <f t="shared" ref="C46:T46" si="14">SUM(C36:C45)</f>
        <v>0</v>
      </c>
      <c r="D46" s="6">
        <f t="shared" si="14"/>
        <v>0</v>
      </c>
      <c r="E46" s="6">
        <f t="shared" si="14"/>
        <v>0</v>
      </c>
      <c r="F46" s="6">
        <f t="shared" si="14"/>
        <v>0</v>
      </c>
      <c r="G46" s="6">
        <f t="shared" si="14"/>
        <v>0</v>
      </c>
      <c r="H46" s="6">
        <f t="shared" si="14"/>
        <v>0</v>
      </c>
      <c r="I46" s="6">
        <f t="shared" si="14"/>
        <v>0</v>
      </c>
      <c r="J46" s="6">
        <f t="shared" si="14"/>
        <v>0</v>
      </c>
      <c r="K46" s="6">
        <f t="shared" si="14"/>
        <v>0</v>
      </c>
      <c r="L46" s="6">
        <f t="shared" si="14"/>
        <v>0</v>
      </c>
      <c r="M46" s="6">
        <f t="shared" si="14"/>
        <v>0</v>
      </c>
      <c r="N46" s="6">
        <f t="shared" si="14"/>
        <v>0</v>
      </c>
      <c r="O46" s="6">
        <f t="shared" si="14"/>
        <v>0</v>
      </c>
      <c r="P46" s="6">
        <f t="shared" si="14"/>
        <v>0</v>
      </c>
      <c r="Q46" s="6">
        <f t="shared" si="14"/>
        <v>0</v>
      </c>
      <c r="R46" s="6">
        <f t="shared" si="14"/>
        <v>0</v>
      </c>
      <c r="S46" s="6">
        <f t="shared" si="14"/>
        <v>0</v>
      </c>
      <c r="T46" s="6">
        <f t="shared" si="14"/>
        <v>0</v>
      </c>
      <c r="U46" s="46">
        <f t="shared" si="11"/>
        <v>0</v>
      </c>
      <c r="V46" s="8"/>
    </row>
    <row r="47" spans="1:22">
      <c r="A47" s="3">
        <v>43621</v>
      </c>
      <c r="B47" s="4" t="s">
        <v>22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7">
        <f t="shared" si="11"/>
        <v>0</v>
      </c>
      <c r="V47" s="8"/>
    </row>
    <row r="48" spans="1:22">
      <c r="A48" s="3">
        <v>43621</v>
      </c>
      <c r="B48" s="4" t="s">
        <v>24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7">
        <f t="shared" si="11"/>
        <v>0</v>
      </c>
      <c r="V48" s="8"/>
    </row>
    <row r="49" spans="1:22">
      <c r="A49" s="3">
        <v>43621</v>
      </c>
      <c r="B49" s="4" t="s">
        <v>32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7">
        <f t="shared" si="11"/>
        <v>0</v>
      </c>
      <c r="V49" s="8">
        <f>SUM(U47:U49)</f>
        <v>0</v>
      </c>
    </row>
    <row r="50" spans="1:22">
      <c r="A50" s="3">
        <v>43621</v>
      </c>
      <c r="B50" s="4" t="s">
        <v>33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7">
        <f t="shared" si="11"/>
        <v>0</v>
      </c>
      <c r="V50" s="8"/>
    </row>
    <row r="51" spans="1:22">
      <c r="A51" s="3">
        <v>43621</v>
      </c>
      <c r="B51" s="4" t="s">
        <v>34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7">
        <f t="shared" si="11"/>
        <v>0</v>
      </c>
      <c r="V51" s="8">
        <f>SUM(U50:U51)</f>
        <v>0</v>
      </c>
    </row>
    <row r="52" spans="1:22">
      <c r="A52" s="3">
        <v>43621</v>
      </c>
      <c r="B52" s="4" t="s">
        <v>35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7">
        <f t="shared" si="11"/>
        <v>0</v>
      </c>
      <c r="V52" s="8"/>
    </row>
    <row r="53" spans="1:22">
      <c r="A53" s="3">
        <v>43621</v>
      </c>
      <c r="B53" s="4" t="s">
        <v>36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7">
        <f t="shared" si="11"/>
        <v>0</v>
      </c>
      <c r="V53" s="8"/>
    </row>
    <row r="54" spans="1:22">
      <c r="A54" s="3">
        <v>43621</v>
      </c>
      <c r="B54" s="4" t="s">
        <v>37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7">
        <f t="shared" si="11"/>
        <v>0</v>
      </c>
      <c r="V54" s="8"/>
    </row>
    <row r="55" spans="1:22">
      <c r="A55" s="3">
        <v>43621</v>
      </c>
      <c r="B55" s="4" t="s">
        <v>38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7">
        <f t="shared" si="11"/>
        <v>0</v>
      </c>
      <c r="V55" s="8"/>
    </row>
    <row r="56" spans="1:22">
      <c r="A56" s="3">
        <v>43621</v>
      </c>
      <c r="B56" s="4" t="s">
        <v>39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7">
        <f t="shared" si="11"/>
        <v>0</v>
      </c>
      <c r="V56" s="8">
        <f>SUM(U52:U56)</f>
        <v>0</v>
      </c>
    </row>
    <row r="57" spans="1:22">
      <c r="A57" s="6" t="s">
        <v>1</v>
      </c>
      <c r="B57" s="6"/>
      <c r="C57" s="6">
        <f t="shared" ref="C57:T57" si="15">SUM(C47:C56)</f>
        <v>0</v>
      </c>
      <c r="D57" s="6">
        <f t="shared" si="15"/>
        <v>0</v>
      </c>
      <c r="E57" s="6">
        <f t="shared" si="15"/>
        <v>0</v>
      </c>
      <c r="F57" s="6">
        <f t="shared" si="15"/>
        <v>0</v>
      </c>
      <c r="G57" s="6">
        <f t="shared" si="15"/>
        <v>0</v>
      </c>
      <c r="H57" s="6">
        <f t="shared" si="15"/>
        <v>0</v>
      </c>
      <c r="I57" s="6">
        <f t="shared" si="15"/>
        <v>0</v>
      </c>
      <c r="J57" s="6">
        <f t="shared" si="15"/>
        <v>0</v>
      </c>
      <c r="K57" s="6">
        <f t="shared" si="15"/>
        <v>0</v>
      </c>
      <c r="L57" s="6">
        <f t="shared" si="15"/>
        <v>0</v>
      </c>
      <c r="M57" s="6">
        <f t="shared" si="15"/>
        <v>0</v>
      </c>
      <c r="N57" s="6">
        <f t="shared" si="15"/>
        <v>0</v>
      </c>
      <c r="O57" s="6">
        <f t="shared" si="15"/>
        <v>0</v>
      </c>
      <c r="P57" s="6">
        <f t="shared" si="15"/>
        <v>0</v>
      </c>
      <c r="Q57" s="6">
        <f t="shared" si="15"/>
        <v>0</v>
      </c>
      <c r="R57" s="6">
        <f t="shared" si="15"/>
        <v>0</v>
      </c>
      <c r="S57" s="6">
        <f t="shared" si="15"/>
        <v>0</v>
      </c>
      <c r="T57" s="6">
        <f t="shared" si="15"/>
        <v>0</v>
      </c>
      <c r="U57" s="46">
        <f t="shared" si="11"/>
        <v>0</v>
      </c>
      <c r="V57" s="8"/>
    </row>
    <row r="58" spans="1:22">
      <c r="A58" s="3">
        <v>43622</v>
      </c>
      <c r="B58" s="4" t="s">
        <v>22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7">
        <f t="shared" si="11"/>
        <v>0</v>
      </c>
      <c r="V58" s="8"/>
    </row>
    <row r="59" spans="1:22">
      <c r="A59" s="3">
        <v>43622</v>
      </c>
      <c r="B59" s="4" t="s">
        <v>24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7">
        <f t="shared" si="11"/>
        <v>0</v>
      </c>
      <c r="V59" s="8"/>
    </row>
    <row r="60" spans="1:22">
      <c r="A60" s="3">
        <v>43622</v>
      </c>
      <c r="B60" s="4" t="s">
        <v>32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7">
        <f t="shared" si="11"/>
        <v>0</v>
      </c>
      <c r="V60" s="8">
        <f>SUM(U58:U60)</f>
        <v>0</v>
      </c>
    </row>
    <row r="61" spans="1:22">
      <c r="A61" s="3">
        <v>43622</v>
      </c>
      <c r="B61" s="4" t="s">
        <v>33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7">
        <f t="shared" si="11"/>
        <v>0</v>
      </c>
      <c r="V61" s="8"/>
    </row>
    <row r="62" spans="1:22">
      <c r="A62" s="3">
        <v>43622</v>
      </c>
      <c r="B62" s="4" t="s">
        <v>34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7">
        <f t="shared" si="11"/>
        <v>0</v>
      </c>
      <c r="V62" s="8">
        <f>SUM(U61:U62)</f>
        <v>0</v>
      </c>
    </row>
    <row r="63" spans="1:22">
      <c r="A63" s="3">
        <v>43622</v>
      </c>
      <c r="B63" s="4" t="s">
        <v>35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7">
        <f t="shared" si="11"/>
        <v>0</v>
      </c>
      <c r="V63" s="8"/>
    </row>
    <row r="64" spans="1:22">
      <c r="A64" s="3">
        <v>43622</v>
      </c>
      <c r="B64" s="4" t="s">
        <v>36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7">
        <f t="shared" si="11"/>
        <v>0</v>
      </c>
      <c r="V64" s="8"/>
    </row>
    <row r="65" spans="1:22">
      <c r="A65" s="3">
        <v>43622</v>
      </c>
      <c r="B65" s="4" t="s">
        <v>37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7">
        <f t="shared" si="11"/>
        <v>0</v>
      </c>
      <c r="V65" s="8"/>
    </row>
    <row r="66" spans="1:22">
      <c r="A66" s="3">
        <v>43622</v>
      </c>
      <c r="B66" s="4" t="s">
        <v>38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7">
        <f t="shared" si="11"/>
        <v>0</v>
      </c>
      <c r="V66" s="8"/>
    </row>
    <row r="67" spans="1:22">
      <c r="A67" s="3">
        <v>43622</v>
      </c>
      <c r="B67" s="4" t="s">
        <v>39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7">
        <f t="shared" si="11"/>
        <v>0</v>
      </c>
      <c r="V67" s="8">
        <f>SUM(U63:U67)</f>
        <v>0</v>
      </c>
    </row>
    <row r="68" spans="1:22">
      <c r="A68" s="6" t="s">
        <v>1</v>
      </c>
      <c r="B68" s="6"/>
      <c r="C68" s="6">
        <f t="shared" ref="C68:T68" si="16">SUM(C58:C67)</f>
        <v>0</v>
      </c>
      <c r="D68" s="6">
        <f t="shared" si="16"/>
        <v>0</v>
      </c>
      <c r="E68" s="6">
        <f t="shared" si="16"/>
        <v>0</v>
      </c>
      <c r="F68" s="6">
        <f t="shared" si="16"/>
        <v>0</v>
      </c>
      <c r="G68" s="6">
        <f t="shared" si="16"/>
        <v>0</v>
      </c>
      <c r="H68" s="6">
        <f t="shared" si="16"/>
        <v>0</v>
      </c>
      <c r="I68" s="6">
        <f t="shared" si="16"/>
        <v>0</v>
      </c>
      <c r="J68" s="6">
        <f t="shared" si="16"/>
        <v>0</v>
      </c>
      <c r="K68" s="6">
        <f t="shared" si="16"/>
        <v>0</v>
      </c>
      <c r="L68" s="6">
        <f t="shared" si="16"/>
        <v>0</v>
      </c>
      <c r="M68" s="6">
        <f t="shared" si="16"/>
        <v>0</v>
      </c>
      <c r="N68" s="6">
        <f t="shared" si="16"/>
        <v>0</v>
      </c>
      <c r="O68" s="6">
        <f t="shared" si="16"/>
        <v>0</v>
      </c>
      <c r="P68" s="6">
        <f t="shared" si="16"/>
        <v>0</v>
      </c>
      <c r="Q68" s="6">
        <f t="shared" si="16"/>
        <v>0</v>
      </c>
      <c r="R68" s="6">
        <f t="shared" si="16"/>
        <v>0</v>
      </c>
      <c r="S68" s="6">
        <f t="shared" si="16"/>
        <v>0</v>
      </c>
      <c r="T68" s="6">
        <f t="shared" si="16"/>
        <v>0</v>
      </c>
      <c r="U68" s="46">
        <f t="shared" si="11"/>
        <v>0</v>
      </c>
      <c r="V68" s="8"/>
    </row>
    <row r="69" spans="1:22">
      <c r="A69" s="3">
        <v>43623</v>
      </c>
      <c r="B69" s="4" t="s">
        <v>22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7">
        <f t="shared" si="11"/>
        <v>0</v>
      </c>
      <c r="V69" s="8"/>
    </row>
    <row r="70" spans="1:22">
      <c r="A70" s="3">
        <v>43623</v>
      </c>
      <c r="B70" s="4" t="s">
        <v>24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7">
        <f t="shared" si="11"/>
        <v>0</v>
      </c>
      <c r="V70" s="8"/>
    </row>
    <row r="71" spans="1:22">
      <c r="A71" s="3">
        <v>43623</v>
      </c>
      <c r="B71" s="4" t="s">
        <v>32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7">
        <f t="shared" si="11"/>
        <v>0</v>
      </c>
      <c r="V71" s="8">
        <f>SUM(U69:U71)</f>
        <v>0</v>
      </c>
    </row>
    <row r="72" spans="1:22">
      <c r="A72" s="3">
        <v>43623</v>
      </c>
      <c r="B72" s="4" t="s">
        <v>33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7">
        <f t="shared" si="11"/>
        <v>0</v>
      </c>
      <c r="V72" s="8"/>
    </row>
    <row r="73" spans="1:22">
      <c r="A73" s="3">
        <v>43623</v>
      </c>
      <c r="B73" s="4" t="s">
        <v>34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7">
        <f t="shared" si="11"/>
        <v>0</v>
      </c>
      <c r="V73" s="8">
        <f>SUM(U72:U73)</f>
        <v>0</v>
      </c>
    </row>
    <row r="74" spans="1:22">
      <c r="A74" s="3">
        <v>43623</v>
      </c>
      <c r="B74" s="4" t="s">
        <v>35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7">
        <f t="shared" si="11"/>
        <v>0</v>
      </c>
      <c r="V74" s="8"/>
    </row>
    <row r="75" spans="1:22">
      <c r="A75" s="3">
        <v>43623</v>
      </c>
      <c r="B75" s="4" t="s">
        <v>36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7">
        <f t="shared" si="11"/>
        <v>0</v>
      </c>
      <c r="V75" s="8"/>
    </row>
    <row r="76" spans="1:22">
      <c r="A76" s="3">
        <v>43623</v>
      </c>
      <c r="B76" s="4" t="s">
        <v>37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7">
        <f t="shared" si="11"/>
        <v>0</v>
      </c>
      <c r="V76" s="8"/>
    </row>
    <row r="77" spans="1:22">
      <c r="A77" s="3">
        <v>43623</v>
      </c>
      <c r="B77" s="4" t="s">
        <v>38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7">
        <f t="shared" si="11"/>
        <v>0</v>
      </c>
      <c r="V77" s="8"/>
    </row>
    <row r="78" spans="1:22">
      <c r="A78" s="3">
        <v>43623</v>
      </c>
      <c r="B78" s="4" t="s">
        <v>39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7">
        <f t="shared" ref="U78:U141" si="17">(C78*40)+(D78*25)+(E78*20)+(F78*40)+(G78*50)+(H78*50)+(I78*25)+(J78*30)+(K78*40)+(L78*30)+(M78*30)+(N78*30)+(O78*30)+(P78*25+(Q78*1000)+(R78*1000)+(S78*950)+(T78*40))</f>
        <v>0</v>
      </c>
      <c r="V78" s="8">
        <f>SUM(U74:U78)</f>
        <v>0</v>
      </c>
    </row>
    <row r="79" spans="1:22">
      <c r="A79" s="6" t="s">
        <v>1</v>
      </c>
      <c r="B79" s="6"/>
      <c r="C79" s="6">
        <f t="shared" ref="C79:T79" si="18">SUM(C69:C78)</f>
        <v>0</v>
      </c>
      <c r="D79" s="6">
        <f t="shared" si="18"/>
        <v>0</v>
      </c>
      <c r="E79" s="6">
        <f t="shared" si="18"/>
        <v>0</v>
      </c>
      <c r="F79" s="6">
        <f t="shared" si="18"/>
        <v>0</v>
      </c>
      <c r="G79" s="6">
        <f t="shared" si="18"/>
        <v>0</v>
      </c>
      <c r="H79" s="6">
        <f t="shared" si="18"/>
        <v>0</v>
      </c>
      <c r="I79" s="6">
        <f t="shared" si="18"/>
        <v>0</v>
      </c>
      <c r="J79" s="6">
        <f t="shared" si="18"/>
        <v>0</v>
      </c>
      <c r="K79" s="6">
        <f t="shared" si="18"/>
        <v>0</v>
      </c>
      <c r="L79" s="6">
        <f t="shared" si="18"/>
        <v>0</v>
      </c>
      <c r="M79" s="6">
        <f t="shared" si="18"/>
        <v>0</v>
      </c>
      <c r="N79" s="6">
        <f t="shared" si="18"/>
        <v>0</v>
      </c>
      <c r="O79" s="6">
        <f t="shared" si="18"/>
        <v>0</v>
      </c>
      <c r="P79" s="6">
        <f t="shared" si="18"/>
        <v>0</v>
      </c>
      <c r="Q79" s="6">
        <f t="shared" si="18"/>
        <v>0</v>
      </c>
      <c r="R79" s="6">
        <f t="shared" si="18"/>
        <v>0</v>
      </c>
      <c r="S79" s="6">
        <f t="shared" si="18"/>
        <v>0</v>
      </c>
      <c r="T79" s="6">
        <f t="shared" si="18"/>
        <v>0</v>
      </c>
      <c r="U79" s="46">
        <f t="shared" si="17"/>
        <v>0</v>
      </c>
      <c r="V79" s="8"/>
    </row>
    <row r="80" spans="1:22">
      <c r="A80" s="3">
        <v>43624</v>
      </c>
      <c r="B80" s="4" t="s">
        <v>22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7">
        <f t="shared" si="17"/>
        <v>0</v>
      </c>
      <c r="V80" s="8"/>
    </row>
    <row r="81" spans="1:22">
      <c r="A81" s="3">
        <v>43624</v>
      </c>
      <c r="B81" s="4" t="s">
        <v>24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7">
        <f t="shared" si="17"/>
        <v>0</v>
      </c>
      <c r="V81" s="8"/>
    </row>
    <row r="82" spans="1:22">
      <c r="A82" s="3">
        <v>43624</v>
      </c>
      <c r="B82" s="4" t="s">
        <v>32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7">
        <f t="shared" si="17"/>
        <v>0</v>
      </c>
      <c r="V82" s="8">
        <f>SUM(U80:U82)</f>
        <v>0</v>
      </c>
    </row>
    <row r="83" spans="1:22">
      <c r="A83" s="3">
        <v>43624</v>
      </c>
      <c r="B83" s="4" t="s">
        <v>33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7">
        <f t="shared" si="17"/>
        <v>0</v>
      </c>
      <c r="V83" s="8"/>
    </row>
    <row r="84" spans="1:22">
      <c r="A84" s="3">
        <v>43624</v>
      </c>
      <c r="B84" s="4" t="s">
        <v>34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7">
        <f t="shared" si="17"/>
        <v>0</v>
      </c>
      <c r="V84" s="8">
        <f>SUM(U83:U84)</f>
        <v>0</v>
      </c>
    </row>
    <row r="85" spans="1:22">
      <c r="A85" s="3">
        <v>43624</v>
      </c>
      <c r="B85" s="4" t="s">
        <v>35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7">
        <f t="shared" si="17"/>
        <v>0</v>
      </c>
      <c r="V85" s="8"/>
    </row>
    <row r="86" spans="1:22">
      <c r="A86" s="3">
        <v>43624</v>
      </c>
      <c r="B86" s="4" t="s">
        <v>36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7">
        <f t="shared" si="17"/>
        <v>0</v>
      </c>
      <c r="V86" s="8"/>
    </row>
    <row r="87" spans="1:22">
      <c r="A87" s="3">
        <v>43624</v>
      </c>
      <c r="B87" s="4" t="s">
        <v>37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7">
        <f t="shared" si="17"/>
        <v>0</v>
      </c>
      <c r="V87" s="8"/>
    </row>
    <row r="88" spans="1:22">
      <c r="A88" s="3">
        <v>43624</v>
      </c>
      <c r="B88" s="4" t="s">
        <v>38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7">
        <f t="shared" si="17"/>
        <v>0</v>
      </c>
      <c r="V88" s="8"/>
    </row>
    <row r="89" spans="1:22">
      <c r="A89" s="3">
        <v>43624</v>
      </c>
      <c r="B89" s="4" t="s">
        <v>39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7">
        <f t="shared" si="17"/>
        <v>0</v>
      </c>
      <c r="V89" s="8">
        <f>SUM(U85:U89)</f>
        <v>0</v>
      </c>
    </row>
    <row r="90" spans="1:22">
      <c r="A90" s="6" t="s">
        <v>1</v>
      </c>
      <c r="B90" s="6"/>
      <c r="C90" s="6">
        <f t="shared" ref="C90:T90" si="19">SUM(C80:C89)</f>
        <v>0</v>
      </c>
      <c r="D90" s="6">
        <f t="shared" si="19"/>
        <v>0</v>
      </c>
      <c r="E90" s="6">
        <f t="shared" si="19"/>
        <v>0</v>
      </c>
      <c r="F90" s="6">
        <f t="shared" si="19"/>
        <v>0</v>
      </c>
      <c r="G90" s="6">
        <f t="shared" si="19"/>
        <v>0</v>
      </c>
      <c r="H90" s="6">
        <f t="shared" si="19"/>
        <v>0</v>
      </c>
      <c r="I90" s="6">
        <f t="shared" si="19"/>
        <v>0</v>
      </c>
      <c r="J90" s="6">
        <f t="shared" si="19"/>
        <v>0</v>
      </c>
      <c r="K90" s="6">
        <f t="shared" si="19"/>
        <v>0</v>
      </c>
      <c r="L90" s="6">
        <f t="shared" si="19"/>
        <v>0</v>
      </c>
      <c r="M90" s="6">
        <f t="shared" si="19"/>
        <v>0</v>
      </c>
      <c r="N90" s="6">
        <f t="shared" si="19"/>
        <v>0</v>
      </c>
      <c r="O90" s="6">
        <f t="shared" si="19"/>
        <v>0</v>
      </c>
      <c r="P90" s="6">
        <f t="shared" si="19"/>
        <v>0</v>
      </c>
      <c r="Q90" s="6">
        <f t="shared" si="19"/>
        <v>0</v>
      </c>
      <c r="R90" s="6">
        <f t="shared" si="19"/>
        <v>0</v>
      </c>
      <c r="S90" s="6">
        <f t="shared" si="19"/>
        <v>0</v>
      </c>
      <c r="T90" s="6">
        <f t="shared" si="19"/>
        <v>0</v>
      </c>
      <c r="U90" s="46">
        <f t="shared" si="17"/>
        <v>0</v>
      </c>
      <c r="V90" s="8"/>
    </row>
    <row r="91" spans="1:22">
      <c r="A91" s="3">
        <v>43625</v>
      </c>
      <c r="B91" s="4" t="s">
        <v>22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7">
        <f t="shared" si="17"/>
        <v>0</v>
      </c>
      <c r="V91" s="8"/>
    </row>
    <row r="92" spans="1:22">
      <c r="A92" s="3">
        <v>43625</v>
      </c>
      <c r="B92" s="4" t="s">
        <v>24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7">
        <f t="shared" si="17"/>
        <v>0</v>
      </c>
      <c r="V92" s="8"/>
    </row>
    <row r="93" spans="1:22">
      <c r="A93" s="3">
        <v>43625</v>
      </c>
      <c r="B93" s="4" t="s">
        <v>32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7">
        <f t="shared" si="17"/>
        <v>0</v>
      </c>
      <c r="V93" s="8">
        <f>SUM(U91:U93)</f>
        <v>0</v>
      </c>
    </row>
    <row r="94" spans="1:22">
      <c r="A94" s="3">
        <v>43625</v>
      </c>
      <c r="B94" s="4" t="s">
        <v>33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7">
        <f t="shared" si="17"/>
        <v>0</v>
      </c>
      <c r="V94" s="8"/>
    </row>
    <row r="95" spans="1:22">
      <c r="A95" s="3">
        <v>43625</v>
      </c>
      <c r="B95" s="4" t="s">
        <v>34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7">
        <f t="shared" si="17"/>
        <v>0</v>
      </c>
      <c r="V95" s="8">
        <f>SUM(U94:U95)</f>
        <v>0</v>
      </c>
    </row>
    <row r="96" spans="1:22">
      <c r="A96" s="3">
        <v>43625</v>
      </c>
      <c r="B96" s="4" t="s">
        <v>35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7">
        <f t="shared" si="17"/>
        <v>0</v>
      </c>
      <c r="V96" s="8"/>
    </row>
    <row r="97" spans="1:22">
      <c r="A97" s="3">
        <v>43625</v>
      </c>
      <c r="B97" s="4" t="s">
        <v>36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7">
        <f t="shared" si="17"/>
        <v>0</v>
      </c>
      <c r="V97" s="8"/>
    </row>
    <row r="98" spans="1:22">
      <c r="A98" s="3">
        <v>43625</v>
      </c>
      <c r="B98" s="4" t="s">
        <v>37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7">
        <f t="shared" si="17"/>
        <v>0</v>
      </c>
      <c r="V98" s="8"/>
    </row>
    <row r="99" spans="1:22">
      <c r="A99" s="3">
        <v>43625</v>
      </c>
      <c r="B99" s="4" t="s">
        <v>38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7">
        <f t="shared" si="17"/>
        <v>0</v>
      </c>
      <c r="V99" s="8"/>
    </row>
    <row r="100" spans="1:22">
      <c r="A100" s="3">
        <v>43625</v>
      </c>
      <c r="B100" s="4" t="s">
        <v>39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7">
        <f t="shared" si="17"/>
        <v>0</v>
      </c>
      <c r="V100" s="8">
        <f>SUM(U96:U100)</f>
        <v>0</v>
      </c>
    </row>
    <row r="101" spans="1:22">
      <c r="A101" s="6" t="s">
        <v>1</v>
      </c>
      <c r="B101" s="6"/>
      <c r="C101" s="6">
        <f t="shared" ref="C101:T101" si="20">SUM(C91:C100)</f>
        <v>0</v>
      </c>
      <c r="D101" s="6">
        <f t="shared" si="20"/>
        <v>0</v>
      </c>
      <c r="E101" s="6">
        <f t="shared" si="20"/>
        <v>0</v>
      </c>
      <c r="F101" s="6">
        <f t="shared" si="20"/>
        <v>0</v>
      </c>
      <c r="G101" s="6">
        <f t="shared" si="20"/>
        <v>0</v>
      </c>
      <c r="H101" s="6">
        <f t="shared" si="20"/>
        <v>0</v>
      </c>
      <c r="I101" s="6">
        <f t="shared" si="20"/>
        <v>0</v>
      </c>
      <c r="J101" s="6">
        <f t="shared" si="20"/>
        <v>0</v>
      </c>
      <c r="K101" s="6">
        <f t="shared" si="20"/>
        <v>0</v>
      </c>
      <c r="L101" s="6">
        <f t="shared" si="20"/>
        <v>0</v>
      </c>
      <c r="M101" s="6">
        <f t="shared" si="20"/>
        <v>0</v>
      </c>
      <c r="N101" s="6">
        <f t="shared" si="20"/>
        <v>0</v>
      </c>
      <c r="O101" s="6">
        <f t="shared" si="20"/>
        <v>0</v>
      </c>
      <c r="P101" s="6">
        <f t="shared" si="20"/>
        <v>0</v>
      </c>
      <c r="Q101" s="6">
        <f t="shared" si="20"/>
        <v>0</v>
      </c>
      <c r="R101" s="6">
        <f t="shared" si="20"/>
        <v>0</v>
      </c>
      <c r="S101" s="6">
        <f t="shared" si="20"/>
        <v>0</v>
      </c>
      <c r="T101" s="6">
        <f t="shared" si="20"/>
        <v>0</v>
      </c>
      <c r="U101" s="46">
        <f t="shared" si="17"/>
        <v>0</v>
      </c>
      <c r="V101" s="8"/>
    </row>
    <row r="102" spans="1:22">
      <c r="A102" s="3">
        <v>43626</v>
      </c>
      <c r="B102" s="4" t="s">
        <v>22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>
        <v>6</v>
      </c>
      <c r="S102" s="4"/>
      <c r="T102" s="4"/>
      <c r="U102" s="7">
        <f t="shared" si="17"/>
        <v>6000</v>
      </c>
      <c r="V102" s="8"/>
    </row>
    <row r="103" spans="1:22">
      <c r="A103" s="3">
        <v>43626</v>
      </c>
      <c r="B103" s="4" t="s">
        <v>24</v>
      </c>
      <c r="C103" s="4"/>
      <c r="D103" s="4"/>
      <c r="E103" s="4"/>
      <c r="F103" s="4"/>
      <c r="G103" s="4"/>
      <c r="H103" s="4"/>
      <c r="I103" s="4">
        <v>296</v>
      </c>
      <c r="J103" s="4"/>
      <c r="K103" s="4"/>
      <c r="L103" s="4"/>
      <c r="M103" s="4"/>
      <c r="N103" s="4"/>
      <c r="O103" s="4"/>
      <c r="P103" s="4"/>
      <c r="Q103" s="4"/>
      <c r="R103" s="4">
        <v>8</v>
      </c>
      <c r="S103" s="4"/>
      <c r="T103" s="4"/>
      <c r="U103" s="7">
        <f t="shared" si="17"/>
        <v>15400</v>
      </c>
      <c r="V103" s="8"/>
    </row>
    <row r="104" spans="1:22">
      <c r="A104" s="3">
        <v>43626</v>
      </c>
      <c r="B104" s="4" t="s">
        <v>32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>
        <v>18</v>
      </c>
      <c r="S104" s="4"/>
      <c r="T104" s="4"/>
      <c r="U104" s="7">
        <f t="shared" si="17"/>
        <v>18000</v>
      </c>
      <c r="V104" s="8">
        <f>SUM(U102:U104)</f>
        <v>39400</v>
      </c>
    </row>
    <row r="105" spans="1:22">
      <c r="A105" s="3">
        <v>43626</v>
      </c>
      <c r="B105" s="4" t="s">
        <v>33</v>
      </c>
      <c r="C105" s="4">
        <v>850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7">
        <f t="shared" si="17"/>
        <v>34000</v>
      </c>
      <c r="V105" s="8"/>
    </row>
    <row r="106" spans="1:22">
      <c r="A106" s="3">
        <v>43626</v>
      </c>
      <c r="B106" s="4" t="s">
        <v>34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>
        <v>10</v>
      </c>
      <c r="S106" s="4"/>
      <c r="T106" s="4"/>
      <c r="U106" s="7">
        <f t="shared" si="17"/>
        <v>10000</v>
      </c>
      <c r="V106" s="8">
        <f>SUM(U105:U106)</f>
        <v>44000</v>
      </c>
    </row>
    <row r="107" spans="1:22">
      <c r="A107" s="3">
        <v>43626</v>
      </c>
      <c r="B107" s="4" t="s">
        <v>35</v>
      </c>
      <c r="C107" s="4">
        <v>200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7">
        <f t="shared" si="17"/>
        <v>8000</v>
      </c>
      <c r="V107" s="8"/>
    </row>
    <row r="108" spans="1:22">
      <c r="A108" s="3">
        <v>43626</v>
      </c>
      <c r="B108" s="4" t="s">
        <v>36</v>
      </c>
      <c r="C108" s="4">
        <v>300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7">
        <f t="shared" si="17"/>
        <v>12000</v>
      </c>
      <c r="V108" s="8"/>
    </row>
    <row r="109" spans="1:22">
      <c r="A109" s="3">
        <v>43626</v>
      </c>
      <c r="B109" s="4" t="s">
        <v>37</v>
      </c>
      <c r="C109" s="4">
        <v>300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7">
        <f t="shared" si="17"/>
        <v>12000</v>
      </c>
      <c r="V109" s="8"/>
    </row>
    <row r="110" spans="1:22">
      <c r="A110" s="3">
        <v>43626</v>
      </c>
      <c r="B110" s="4" t="s">
        <v>38</v>
      </c>
      <c r="C110" s="4">
        <v>150</v>
      </c>
      <c r="D110" s="4"/>
      <c r="E110" s="4"/>
      <c r="F110" s="4">
        <v>100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7">
        <f t="shared" si="17"/>
        <v>10000</v>
      </c>
      <c r="V110" s="8"/>
    </row>
    <row r="111" spans="1:22">
      <c r="A111" s="3">
        <v>43626</v>
      </c>
      <c r="B111" s="4" t="s">
        <v>39</v>
      </c>
      <c r="C111" s="4"/>
      <c r="D111" s="4"/>
      <c r="E111" s="4"/>
      <c r="F111" s="4">
        <v>150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7">
        <f t="shared" si="17"/>
        <v>6000</v>
      </c>
      <c r="V111" s="8">
        <f>SUM(U107:U111)</f>
        <v>48000</v>
      </c>
    </row>
    <row r="112" spans="1:22">
      <c r="A112" s="6" t="s">
        <v>1</v>
      </c>
      <c r="B112" s="6"/>
      <c r="C112" s="6">
        <f t="shared" ref="C112:T112" si="21">SUM(C102:C111)</f>
        <v>1800</v>
      </c>
      <c r="D112" s="6">
        <f t="shared" si="21"/>
        <v>0</v>
      </c>
      <c r="E112" s="6">
        <f t="shared" si="21"/>
        <v>0</v>
      </c>
      <c r="F112" s="6">
        <f t="shared" si="21"/>
        <v>250</v>
      </c>
      <c r="G112" s="6">
        <f t="shared" si="21"/>
        <v>0</v>
      </c>
      <c r="H112" s="6">
        <f t="shared" si="21"/>
        <v>0</v>
      </c>
      <c r="I112" s="6">
        <f t="shared" si="21"/>
        <v>296</v>
      </c>
      <c r="J112" s="6">
        <f t="shared" si="21"/>
        <v>0</v>
      </c>
      <c r="K112" s="6">
        <f t="shared" si="21"/>
        <v>0</v>
      </c>
      <c r="L112" s="6">
        <f t="shared" si="21"/>
        <v>0</v>
      </c>
      <c r="M112" s="6">
        <f t="shared" si="21"/>
        <v>0</v>
      </c>
      <c r="N112" s="6">
        <f t="shared" si="21"/>
        <v>0</v>
      </c>
      <c r="O112" s="6">
        <f t="shared" si="21"/>
        <v>0</v>
      </c>
      <c r="P112" s="6">
        <f t="shared" si="21"/>
        <v>0</v>
      </c>
      <c r="Q112" s="6">
        <f t="shared" si="21"/>
        <v>0</v>
      </c>
      <c r="R112" s="6">
        <f t="shared" si="21"/>
        <v>42</v>
      </c>
      <c r="S112" s="6">
        <f t="shared" si="21"/>
        <v>0</v>
      </c>
      <c r="T112" s="6">
        <f t="shared" si="21"/>
        <v>0</v>
      </c>
      <c r="U112" s="46">
        <f t="shared" si="17"/>
        <v>131400</v>
      </c>
      <c r="V112" s="8"/>
    </row>
    <row r="113" spans="1:22">
      <c r="A113" s="3">
        <v>43627</v>
      </c>
      <c r="B113" s="4" t="s">
        <v>22</v>
      </c>
      <c r="C113" s="4"/>
      <c r="D113" s="4"/>
      <c r="E113" s="4"/>
      <c r="F113" s="4"/>
      <c r="G113" s="4"/>
      <c r="H113" s="4"/>
      <c r="I113" s="4">
        <v>2</v>
      </c>
      <c r="J113" s="4"/>
      <c r="K113" s="4"/>
      <c r="L113" s="4"/>
      <c r="M113" s="4">
        <v>127</v>
      </c>
      <c r="N113" s="4"/>
      <c r="O113" s="4"/>
      <c r="P113" s="4"/>
      <c r="Q113" s="4"/>
      <c r="R113" s="4"/>
      <c r="S113" s="4"/>
      <c r="T113" s="4"/>
      <c r="U113" s="7">
        <f t="shared" si="17"/>
        <v>3860</v>
      </c>
      <c r="V113" s="8"/>
    </row>
    <row r="114" spans="1:22">
      <c r="A114" s="3">
        <v>43627</v>
      </c>
      <c r="B114" s="4" t="s">
        <v>24</v>
      </c>
      <c r="C114" s="4"/>
      <c r="D114" s="4"/>
      <c r="E114" s="4"/>
      <c r="F114" s="4"/>
      <c r="G114" s="4"/>
      <c r="H114" s="4"/>
      <c r="I114" s="4">
        <v>457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7">
        <f t="shared" ref="U114:U122" si="22">(C114*40)+(D114*25)+(E114*20)+(F114*40)+(G114*50)+(H114*50)+(I114*25)+(J114*30)+(K114*40)+(L114*30)+(M114*30)+(N114*30)+(O114*30)+(P114*25+(Q114*1000)+(R114*1000)+(S114*950)+(T114*40))</f>
        <v>11425</v>
      </c>
      <c r="V114" s="8"/>
    </row>
    <row r="115" spans="1:22">
      <c r="A115" s="3">
        <v>43627</v>
      </c>
      <c r="B115" s="4" t="s">
        <v>32</v>
      </c>
      <c r="C115" s="4"/>
      <c r="D115" s="4"/>
      <c r="E115" s="4"/>
      <c r="F115" s="4"/>
      <c r="G115" s="4"/>
      <c r="H115" s="4"/>
      <c r="I115" s="4">
        <v>15</v>
      </c>
      <c r="J115" s="4"/>
      <c r="K115" s="4">
        <v>354</v>
      </c>
      <c r="L115" s="4"/>
      <c r="M115" s="4">
        <v>300</v>
      </c>
      <c r="N115" s="4"/>
      <c r="O115" s="4"/>
      <c r="P115" s="4"/>
      <c r="Q115" s="4"/>
      <c r="R115" s="4">
        <v>5</v>
      </c>
      <c r="S115" s="4"/>
      <c r="T115" s="4"/>
      <c r="U115" s="7">
        <f t="shared" si="22"/>
        <v>28535</v>
      </c>
      <c r="V115" s="8">
        <f>SUM(U113:U115)</f>
        <v>43820</v>
      </c>
    </row>
    <row r="116" spans="1:22">
      <c r="A116" s="3">
        <v>43627</v>
      </c>
      <c r="B116" s="4" t="s">
        <v>33</v>
      </c>
      <c r="C116" s="4">
        <v>688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7">
        <f t="shared" si="22"/>
        <v>27520</v>
      </c>
      <c r="V116" s="8"/>
    </row>
    <row r="117" spans="1:22">
      <c r="A117" s="3">
        <v>43627</v>
      </c>
      <c r="B117" s="4" t="s">
        <v>34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>
        <v>10</v>
      </c>
      <c r="S117" s="4"/>
      <c r="T117" s="4"/>
      <c r="U117" s="7">
        <f t="shared" si="22"/>
        <v>10000</v>
      </c>
      <c r="V117" s="8">
        <f>SUM(U116:U117)</f>
        <v>37520</v>
      </c>
    </row>
    <row r="118" spans="1:22">
      <c r="A118" s="3">
        <v>43627</v>
      </c>
      <c r="B118" s="4" t="s">
        <v>35</v>
      </c>
      <c r="C118" s="4">
        <v>200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7">
        <f t="shared" si="22"/>
        <v>8000</v>
      </c>
      <c r="V118" s="8"/>
    </row>
    <row r="119" spans="1:22">
      <c r="A119" s="3">
        <v>43627</v>
      </c>
      <c r="B119" s="4" t="s">
        <v>36</v>
      </c>
      <c r="C119" s="4">
        <v>300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7">
        <f t="shared" si="22"/>
        <v>12000</v>
      </c>
      <c r="V119" s="8"/>
    </row>
    <row r="120" spans="1:22">
      <c r="A120" s="3">
        <v>43627</v>
      </c>
      <c r="B120" s="4" t="s">
        <v>37</v>
      </c>
      <c r="C120" s="4">
        <v>200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7">
        <f t="shared" si="22"/>
        <v>8000</v>
      </c>
      <c r="V120" s="8"/>
    </row>
    <row r="121" spans="1:22">
      <c r="A121" s="3">
        <v>43627</v>
      </c>
      <c r="B121" s="4" t="s">
        <v>38</v>
      </c>
      <c r="C121" s="4">
        <v>157</v>
      </c>
      <c r="D121" s="4"/>
      <c r="E121" s="4"/>
      <c r="F121" s="4">
        <v>50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7">
        <f t="shared" si="22"/>
        <v>8280</v>
      </c>
      <c r="V121" s="8"/>
    </row>
    <row r="122" spans="1:22">
      <c r="A122" s="3">
        <v>43627</v>
      </c>
      <c r="B122" s="4" t="s">
        <v>39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7">
        <f t="shared" si="22"/>
        <v>0</v>
      </c>
      <c r="V122" s="8">
        <f>SUM(U118:U122)</f>
        <v>36280</v>
      </c>
    </row>
    <row r="123" spans="1:22">
      <c r="A123" s="6" t="s">
        <v>1</v>
      </c>
      <c r="B123" s="6"/>
      <c r="C123" s="6">
        <f t="shared" ref="C123:T123" si="23">SUM(C113:C122)</f>
        <v>1545</v>
      </c>
      <c r="D123" s="6">
        <f t="shared" si="23"/>
        <v>0</v>
      </c>
      <c r="E123" s="6">
        <f t="shared" si="23"/>
        <v>0</v>
      </c>
      <c r="F123" s="6">
        <f t="shared" si="23"/>
        <v>50</v>
      </c>
      <c r="G123" s="6">
        <f t="shared" si="23"/>
        <v>0</v>
      </c>
      <c r="H123" s="6">
        <f t="shared" si="23"/>
        <v>0</v>
      </c>
      <c r="I123" s="6">
        <f t="shared" si="23"/>
        <v>474</v>
      </c>
      <c r="J123" s="6">
        <f t="shared" si="23"/>
        <v>0</v>
      </c>
      <c r="K123" s="6">
        <f t="shared" si="23"/>
        <v>354</v>
      </c>
      <c r="L123" s="6">
        <f t="shared" si="23"/>
        <v>0</v>
      </c>
      <c r="M123" s="6">
        <f t="shared" si="23"/>
        <v>427</v>
      </c>
      <c r="N123" s="6">
        <f t="shared" si="23"/>
        <v>0</v>
      </c>
      <c r="O123" s="6">
        <f t="shared" si="23"/>
        <v>0</v>
      </c>
      <c r="P123" s="6">
        <f t="shared" si="23"/>
        <v>0</v>
      </c>
      <c r="Q123" s="6">
        <f t="shared" si="23"/>
        <v>0</v>
      </c>
      <c r="R123" s="6">
        <f t="shared" si="23"/>
        <v>15</v>
      </c>
      <c r="S123" s="6">
        <f t="shared" si="23"/>
        <v>0</v>
      </c>
      <c r="T123" s="6">
        <f t="shared" si="23"/>
        <v>0</v>
      </c>
      <c r="U123" s="46">
        <f t="shared" si="17"/>
        <v>117620</v>
      </c>
      <c r="V123" s="8"/>
    </row>
    <row r="124" spans="1:22">
      <c r="A124" s="3">
        <v>43628</v>
      </c>
      <c r="B124" s="4" t="s">
        <v>22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>
        <v>12</v>
      </c>
      <c r="R124" s="4"/>
      <c r="S124" s="4"/>
      <c r="T124" s="4"/>
      <c r="U124" s="7">
        <f t="shared" si="17"/>
        <v>12000</v>
      </c>
      <c r="V124" s="8"/>
    </row>
    <row r="125" spans="1:22">
      <c r="A125" s="3">
        <v>43628</v>
      </c>
      <c r="B125" s="4" t="s">
        <v>24</v>
      </c>
      <c r="C125" s="4"/>
      <c r="D125" s="4"/>
      <c r="E125" s="4"/>
      <c r="F125" s="4"/>
      <c r="G125" s="4"/>
      <c r="H125" s="4"/>
      <c r="I125" s="4">
        <v>428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7">
        <f t="shared" si="17"/>
        <v>10700</v>
      </c>
      <c r="V125" s="8"/>
    </row>
    <row r="126" spans="1:22">
      <c r="A126" s="3">
        <v>43628</v>
      </c>
      <c r="B126" s="4" t="s">
        <v>32</v>
      </c>
      <c r="C126" s="4"/>
      <c r="D126" s="4"/>
      <c r="E126" s="4"/>
      <c r="F126" s="4"/>
      <c r="G126" s="4"/>
      <c r="H126" s="4"/>
      <c r="I126" s="4">
        <v>17</v>
      </c>
      <c r="J126" s="4"/>
      <c r="K126" s="4">
        <v>96</v>
      </c>
      <c r="L126" s="4"/>
      <c r="M126" s="4">
        <v>450</v>
      </c>
      <c r="N126" s="4"/>
      <c r="O126" s="4"/>
      <c r="P126" s="4"/>
      <c r="Q126" s="4">
        <v>15</v>
      </c>
      <c r="R126" s="4"/>
      <c r="S126" s="4"/>
      <c r="T126" s="4"/>
      <c r="U126" s="7">
        <f t="shared" si="17"/>
        <v>32765</v>
      </c>
      <c r="V126" s="8">
        <f>SUM(U124:U126)</f>
        <v>55465</v>
      </c>
    </row>
    <row r="127" spans="1:22">
      <c r="A127" s="3">
        <v>43628</v>
      </c>
      <c r="B127" s="4" t="s">
        <v>33</v>
      </c>
      <c r="C127" s="4">
        <v>416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7">
        <f t="shared" si="17"/>
        <v>16640</v>
      </c>
      <c r="V127" s="8"/>
    </row>
    <row r="128" spans="1:22">
      <c r="A128" s="3">
        <v>43628</v>
      </c>
      <c r="B128" s="4" t="s">
        <v>34</v>
      </c>
      <c r="C128" s="4">
        <v>200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>
        <v>1</v>
      </c>
      <c r="S128" s="4"/>
      <c r="T128" s="4"/>
      <c r="U128" s="7">
        <f t="shared" si="17"/>
        <v>9000</v>
      </c>
      <c r="V128" s="8">
        <f>SUM(U127:U128)</f>
        <v>25640</v>
      </c>
    </row>
    <row r="129" spans="1:22">
      <c r="A129" s="3">
        <v>43628</v>
      </c>
      <c r="B129" s="4" t="s">
        <v>35</v>
      </c>
      <c r="C129" s="4">
        <v>172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7">
        <f t="shared" si="17"/>
        <v>6880</v>
      </c>
      <c r="V129" s="8"/>
    </row>
    <row r="130" spans="1:22">
      <c r="A130" s="3">
        <v>43628</v>
      </c>
      <c r="B130" s="4" t="s">
        <v>36</v>
      </c>
      <c r="C130" s="4">
        <v>300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7">
        <f t="shared" si="17"/>
        <v>12000</v>
      </c>
      <c r="V130" s="8"/>
    </row>
    <row r="131" spans="1:22">
      <c r="A131" s="3">
        <v>43628</v>
      </c>
      <c r="B131" s="4" t="s">
        <v>37</v>
      </c>
      <c r="C131" s="4">
        <v>200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7">
        <f t="shared" si="17"/>
        <v>8000</v>
      </c>
      <c r="V131" s="8"/>
    </row>
    <row r="132" spans="1:22">
      <c r="A132" s="3">
        <v>43628</v>
      </c>
      <c r="B132" s="4" t="s">
        <v>38</v>
      </c>
      <c r="C132" s="4">
        <v>250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7">
        <f t="shared" si="17"/>
        <v>10000</v>
      </c>
      <c r="V132" s="8"/>
    </row>
    <row r="133" spans="1:22">
      <c r="A133" s="3">
        <v>43628</v>
      </c>
      <c r="B133" s="4" t="s">
        <v>39</v>
      </c>
      <c r="C133" s="4">
        <v>200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7">
        <f t="shared" si="17"/>
        <v>8000</v>
      </c>
      <c r="V133" s="8">
        <f>SUM(U129:U133)</f>
        <v>44880</v>
      </c>
    </row>
    <row r="134" spans="1:22">
      <c r="A134" s="6" t="s">
        <v>1</v>
      </c>
      <c r="B134" s="6"/>
      <c r="C134" s="6">
        <f t="shared" ref="C134:T134" si="24">SUM(C124:C133)</f>
        <v>1738</v>
      </c>
      <c r="D134" s="6">
        <f t="shared" si="24"/>
        <v>0</v>
      </c>
      <c r="E134" s="6">
        <f t="shared" si="24"/>
        <v>0</v>
      </c>
      <c r="F134" s="6">
        <f t="shared" si="24"/>
        <v>0</v>
      </c>
      <c r="G134" s="6">
        <f t="shared" si="24"/>
        <v>0</v>
      </c>
      <c r="H134" s="6">
        <f t="shared" si="24"/>
        <v>0</v>
      </c>
      <c r="I134" s="6">
        <f t="shared" si="24"/>
        <v>445</v>
      </c>
      <c r="J134" s="6">
        <f t="shared" si="24"/>
        <v>0</v>
      </c>
      <c r="K134" s="6">
        <f t="shared" si="24"/>
        <v>96</v>
      </c>
      <c r="L134" s="6">
        <f t="shared" si="24"/>
        <v>0</v>
      </c>
      <c r="M134" s="6">
        <f t="shared" si="24"/>
        <v>450</v>
      </c>
      <c r="N134" s="6">
        <f t="shared" si="24"/>
        <v>0</v>
      </c>
      <c r="O134" s="6">
        <f t="shared" si="24"/>
        <v>0</v>
      </c>
      <c r="P134" s="6">
        <f t="shared" si="24"/>
        <v>0</v>
      </c>
      <c r="Q134" s="6">
        <f t="shared" si="24"/>
        <v>27</v>
      </c>
      <c r="R134" s="6">
        <f t="shared" si="24"/>
        <v>1</v>
      </c>
      <c r="S134" s="6">
        <f t="shared" si="24"/>
        <v>0</v>
      </c>
      <c r="T134" s="6">
        <f t="shared" si="24"/>
        <v>0</v>
      </c>
      <c r="U134" s="46">
        <f t="shared" si="17"/>
        <v>125985</v>
      </c>
      <c r="V134" s="8"/>
    </row>
    <row r="135" spans="1:22">
      <c r="A135" s="3">
        <v>43629</v>
      </c>
      <c r="B135" s="4" t="s">
        <v>22</v>
      </c>
      <c r="C135" s="4"/>
      <c r="D135" s="4"/>
      <c r="E135" s="4"/>
      <c r="F135" s="4"/>
      <c r="G135" s="4"/>
      <c r="H135" s="4"/>
      <c r="I135" s="4">
        <v>5</v>
      </c>
      <c r="J135" s="4"/>
      <c r="K135" s="4"/>
      <c r="L135" s="4"/>
      <c r="M135" s="4">
        <v>75</v>
      </c>
      <c r="N135" s="4">
        <v>278</v>
      </c>
      <c r="O135" s="4"/>
      <c r="P135" s="4"/>
      <c r="Q135" s="4"/>
      <c r="R135" s="4"/>
      <c r="S135" s="4"/>
      <c r="T135" s="4"/>
      <c r="U135" s="7">
        <f t="shared" si="17"/>
        <v>10715</v>
      </c>
      <c r="V135" s="8"/>
    </row>
    <row r="136" spans="1:22">
      <c r="A136" s="3">
        <v>43629</v>
      </c>
      <c r="B136" s="4" t="s">
        <v>24</v>
      </c>
      <c r="C136" s="4"/>
      <c r="D136" s="4"/>
      <c r="E136" s="4"/>
      <c r="F136" s="4"/>
      <c r="G136" s="4"/>
      <c r="H136" s="4"/>
      <c r="I136" s="4">
        <v>450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7">
        <f t="shared" si="17"/>
        <v>11250</v>
      </c>
      <c r="V136" s="8"/>
    </row>
    <row r="137" spans="1:22">
      <c r="A137" s="3">
        <v>43629</v>
      </c>
      <c r="B137" s="4" t="s">
        <v>32</v>
      </c>
      <c r="C137" s="4"/>
      <c r="D137" s="4"/>
      <c r="E137" s="4"/>
      <c r="F137" s="4"/>
      <c r="G137" s="4"/>
      <c r="H137" s="4"/>
      <c r="I137" s="4">
        <v>20</v>
      </c>
      <c r="J137" s="4"/>
      <c r="K137" s="4"/>
      <c r="L137" s="4"/>
      <c r="M137" s="4">
        <v>700</v>
      </c>
      <c r="N137" s="4">
        <v>150</v>
      </c>
      <c r="O137" s="4"/>
      <c r="P137" s="4"/>
      <c r="Q137" s="4">
        <v>1</v>
      </c>
      <c r="R137" s="4"/>
      <c r="S137" s="4"/>
      <c r="T137" s="4"/>
      <c r="U137" s="7">
        <f t="shared" si="17"/>
        <v>27000</v>
      </c>
      <c r="V137" s="8">
        <f>SUM(U135:U137)</f>
        <v>48965</v>
      </c>
    </row>
    <row r="138" spans="1:22">
      <c r="A138" s="3">
        <v>43629</v>
      </c>
      <c r="B138" s="4" t="s">
        <v>33</v>
      </c>
      <c r="C138" s="4">
        <v>567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7">
        <f t="shared" si="17"/>
        <v>22680</v>
      </c>
      <c r="V138" s="8"/>
    </row>
    <row r="139" spans="1:22">
      <c r="A139" s="3">
        <v>43629</v>
      </c>
      <c r="B139" s="4" t="s">
        <v>34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>
        <v>20</v>
      </c>
      <c r="R139" s="4"/>
      <c r="S139" s="4"/>
      <c r="T139" s="4"/>
      <c r="U139" s="7">
        <f t="shared" si="17"/>
        <v>20000</v>
      </c>
      <c r="V139" s="8">
        <f>SUM(U138:U139)</f>
        <v>42680</v>
      </c>
    </row>
    <row r="140" spans="1:22">
      <c r="A140" s="3">
        <v>43629</v>
      </c>
      <c r="B140" s="4" t="s">
        <v>35</v>
      </c>
      <c r="C140" s="4">
        <v>200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7">
        <f t="shared" si="17"/>
        <v>8000</v>
      </c>
      <c r="V140" s="8"/>
    </row>
    <row r="141" spans="1:22">
      <c r="A141" s="3">
        <v>43629</v>
      </c>
      <c r="B141" s="4" t="s">
        <v>36</v>
      </c>
      <c r="C141" s="4">
        <v>300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7">
        <f t="shared" si="17"/>
        <v>12000</v>
      </c>
      <c r="V141" s="8"/>
    </row>
    <row r="142" spans="1:22">
      <c r="A142" s="3">
        <v>43629</v>
      </c>
      <c r="B142" s="4" t="s">
        <v>37</v>
      </c>
      <c r="C142" s="4">
        <v>250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7">
        <f t="shared" ref="U142:U205" si="25">(C142*40)+(D142*25)+(E142*20)+(F142*40)+(G142*50)+(H142*50)+(I142*25)+(J142*30)+(K142*40)+(L142*30)+(M142*30)+(N142*30)+(O142*30)+(P142*25+(Q142*1000)+(R142*1000)+(S142*950)+(T142*40))</f>
        <v>10000</v>
      </c>
      <c r="V142" s="8"/>
    </row>
    <row r="143" spans="1:22">
      <c r="A143" s="3">
        <v>43629</v>
      </c>
      <c r="B143" s="4" t="s">
        <v>38</v>
      </c>
      <c r="C143" s="4">
        <v>200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7">
        <f t="shared" si="25"/>
        <v>8000</v>
      </c>
      <c r="V143" s="8"/>
    </row>
    <row r="144" spans="1:22">
      <c r="A144" s="3">
        <v>43629</v>
      </c>
      <c r="B144" s="4" t="s">
        <v>39</v>
      </c>
      <c r="C144" s="4">
        <v>119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7">
        <f t="shared" si="25"/>
        <v>4760</v>
      </c>
      <c r="V144" s="8">
        <f>SUM(U140:U144)</f>
        <v>42760</v>
      </c>
    </row>
    <row r="145" spans="1:22">
      <c r="A145" s="6" t="s">
        <v>1</v>
      </c>
      <c r="B145" s="6"/>
      <c r="C145" s="6">
        <f t="shared" ref="C145:T145" si="26">SUM(C135:C144)</f>
        <v>1636</v>
      </c>
      <c r="D145" s="6">
        <f t="shared" si="26"/>
        <v>0</v>
      </c>
      <c r="E145" s="6">
        <f t="shared" si="26"/>
        <v>0</v>
      </c>
      <c r="F145" s="6">
        <f t="shared" si="26"/>
        <v>0</v>
      </c>
      <c r="G145" s="6">
        <f t="shared" si="26"/>
        <v>0</v>
      </c>
      <c r="H145" s="6">
        <f t="shared" si="26"/>
        <v>0</v>
      </c>
      <c r="I145" s="6">
        <f t="shared" si="26"/>
        <v>475</v>
      </c>
      <c r="J145" s="6">
        <f t="shared" si="26"/>
        <v>0</v>
      </c>
      <c r="K145" s="6">
        <f t="shared" si="26"/>
        <v>0</v>
      </c>
      <c r="L145" s="6">
        <f t="shared" si="26"/>
        <v>0</v>
      </c>
      <c r="M145" s="6">
        <f t="shared" si="26"/>
        <v>775</v>
      </c>
      <c r="N145" s="6">
        <f t="shared" si="26"/>
        <v>428</v>
      </c>
      <c r="O145" s="6">
        <f t="shared" si="26"/>
        <v>0</v>
      </c>
      <c r="P145" s="6">
        <f t="shared" si="26"/>
        <v>0</v>
      </c>
      <c r="Q145" s="6">
        <f t="shared" si="26"/>
        <v>21</v>
      </c>
      <c r="R145" s="6">
        <f t="shared" si="26"/>
        <v>0</v>
      </c>
      <c r="S145" s="6">
        <f t="shared" si="26"/>
        <v>0</v>
      </c>
      <c r="T145" s="6">
        <f t="shared" si="26"/>
        <v>0</v>
      </c>
      <c r="U145" s="46">
        <f t="shared" si="25"/>
        <v>134405</v>
      </c>
      <c r="V145" s="8"/>
    </row>
    <row r="146" spans="1:22">
      <c r="A146" s="3">
        <v>43630</v>
      </c>
      <c r="B146" s="4" t="s">
        <v>22</v>
      </c>
      <c r="C146" s="4"/>
      <c r="D146" s="4">
        <v>100</v>
      </c>
      <c r="E146" s="4"/>
      <c r="F146" s="4"/>
      <c r="G146" s="4"/>
      <c r="H146" s="4"/>
      <c r="I146" s="4">
        <v>5</v>
      </c>
      <c r="J146" s="4"/>
      <c r="K146" s="4">
        <v>100</v>
      </c>
      <c r="L146" s="4"/>
      <c r="M146" s="4"/>
      <c r="N146" s="4">
        <v>139</v>
      </c>
      <c r="O146" s="4"/>
      <c r="P146" s="4"/>
      <c r="Q146" s="4"/>
      <c r="R146" s="4"/>
      <c r="S146" s="4"/>
      <c r="T146" s="4"/>
      <c r="U146" s="7">
        <f t="shared" si="25"/>
        <v>10795</v>
      </c>
      <c r="V146" s="8"/>
    </row>
    <row r="147" spans="1:22">
      <c r="A147" s="3">
        <v>43630</v>
      </c>
      <c r="B147" s="4" t="s">
        <v>24</v>
      </c>
      <c r="C147" s="4"/>
      <c r="D147" s="4"/>
      <c r="E147" s="4"/>
      <c r="F147" s="4"/>
      <c r="G147" s="4"/>
      <c r="H147" s="4"/>
      <c r="I147" s="4">
        <v>431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7">
        <f t="shared" si="25"/>
        <v>10775</v>
      </c>
      <c r="V147" s="8"/>
    </row>
    <row r="148" spans="1:22">
      <c r="A148" s="3">
        <v>43630</v>
      </c>
      <c r="B148" s="4" t="s">
        <v>32</v>
      </c>
      <c r="C148" s="4"/>
      <c r="D148" s="4">
        <v>220</v>
      </c>
      <c r="E148" s="4"/>
      <c r="F148" s="4"/>
      <c r="G148" s="4"/>
      <c r="H148" s="4"/>
      <c r="I148" s="4">
        <v>12</v>
      </c>
      <c r="J148" s="4"/>
      <c r="K148" s="4">
        <v>200</v>
      </c>
      <c r="L148" s="4"/>
      <c r="M148" s="4"/>
      <c r="N148" s="4">
        <v>300</v>
      </c>
      <c r="O148" s="4"/>
      <c r="P148" s="4"/>
      <c r="Q148" s="4"/>
      <c r="R148" s="4"/>
      <c r="S148" s="4"/>
      <c r="T148" s="4"/>
      <c r="U148" s="7">
        <f t="shared" si="25"/>
        <v>22800</v>
      </c>
      <c r="V148" s="8">
        <f>SUM(U146:U148)</f>
        <v>44370</v>
      </c>
    </row>
    <row r="149" spans="1:22">
      <c r="A149" s="3">
        <v>43630</v>
      </c>
      <c r="B149" s="4" t="s">
        <v>33</v>
      </c>
      <c r="C149" s="4">
        <v>570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7">
        <f t="shared" si="25"/>
        <v>22800</v>
      </c>
      <c r="V149" s="8"/>
    </row>
    <row r="150" spans="1:22">
      <c r="A150" s="3">
        <v>43630</v>
      </c>
      <c r="B150" s="4" t="s">
        <v>34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>
        <v>6</v>
      </c>
      <c r="R150" s="4"/>
      <c r="S150" s="4"/>
      <c r="T150" s="4"/>
      <c r="U150" s="7">
        <f t="shared" si="25"/>
        <v>6000</v>
      </c>
      <c r="V150" s="8">
        <f>SUM(U149:U150)</f>
        <v>28800</v>
      </c>
    </row>
    <row r="151" spans="1:22">
      <c r="A151" s="3">
        <v>43630</v>
      </c>
      <c r="B151" s="4" t="s">
        <v>35</v>
      </c>
      <c r="C151" s="4">
        <v>123</v>
      </c>
      <c r="D151" s="4"/>
      <c r="E151" s="4"/>
      <c r="F151" s="4"/>
      <c r="G151" s="4">
        <v>40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7">
        <f t="shared" si="25"/>
        <v>6920</v>
      </c>
      <c r="V151" s="8"/>
    </row>
    <row r="152" spans="1:22">
      <c r="A152" s="3">
        <v>43630</v>
      </c>
      <c r="B152" s="4" t="s">
        <v>36</v>
      </c>
      <c r="C152" s="4">
        <v>225</v>
      </c>
      <c r="D152" s="4"/>
      <c r="E152" s="4"/>
      <c r="F152" s="4"/>
      <c r="G152" s="4">
        <v>40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7">
        <f t="shared" si="25"/>
        <v>11000</v>
      </c>
      <c r="V152" s="8"/>
    </row>
    <row r="153" spans="1:22">
      <c r="A153" s="3">
        <v>43630</v>
      </c>
      <c r="B153" s="4" t="s">
        <v>37</v>
      </c>
      <c r="C153" s="4">
        <v>200</v>
      </c>
      <c r="D153" s="4"/>
      <c r="E153" s="4"/>
      <c r="F153" s="4"/>
      <c r="G153" s="4">
        <v>30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7">
        <f t="shared" si="25"/>
        <v>9500</v>
      </c>
      <c r="V153" s="8"/>
    </row>
    <row r="154" spans="1:22">
      <c r="A154" s="3">
        <v>43630</v>
      </c>
      <c r="B154" s="4" t="s">
        <v>38</v>
      </c>
      <c r="C154" s="4">
        <v>180</v>
      </c>
      <c r="D154" s="4"/>
      <c r="E154" s="4"/>
      <c r="F154" s="4"/>
      <c r="G154" s="4">
        <v>40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7">
        <f t="shared" si="25"/>
        <v>9200</v>
      </c>
      <c r="V154" s="8"/>
    </row>
    <row r="155" spans="1:22">
      <c r="A155" s="3">
        <v>43630</v>
      </c>
      <c r="B155" s="4" t="s">
        <v>39</v>
      </c>
      <c r="C155" s="4">
        <v>240</v>
      </c>
      <c r="D155" s="4"/>
      <c r="E155" s="4"/>
      <c r="F155" s="4"/>
      <c r="G155" s="4">
        <v>50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7">
        <f t="shared" si="25"/>
        <v>12100</v>
      </c>
      <c r="V155" s="8">
        <f>SUM(U151:U155)</f>
        <v>48720</v>
      </c>
    </row>
    <row r="156" spans="1:22">
      <c r="A156" s="6" t="s">
        <v>1</v>
      </c>
      <c r="B156" s="6"/>
      <c r="C156" s="6">
        <f t="shared" ref="C156:T156" si="27">SUM(C146:C155)</f>
        <v>1538</v>
      </c>
      <c r="D156" s="6">
        <f t="shared" si="27"/>
        <v>320</v>
      </c>
      <c r="E156" s="6">
        <f t="shared" si="27"/>
        <v>0</v>
      </c>
      <c r="F156" s="6">
        <f t="shared" si="27"/>
        <v>0</v>
      </c>
      <c r="G156" s="6">
        <f t="shared" si="27"/>
        <v>200</v>
      </c>
      <c r="H156" s="6">
        <f t="shared" si="27"/>
        <v>0</v>
      </c>
      <c r="I156" s="6">
        <f t="shared" si="27"/>
        <v>448</v>
      </c>
      <c r="J156" s="6">
        <f t="shared" si="27"/>
        <v>0</v>
      </c>
      <c r="K156" s="6">
        <f t="shared" si="27"/>
        <v>300</v>
      </c>
      <c r="L156" s="6">
        <f t="shared" si="27"/>
        <v>0</v>
      </c>
      <c r="M156" s="6">
        <f t="shared" si="27"/>
        <v>0</v>
      </c>
      <c r="N156" s="6">
        <f t="shared" si="27"/>
        <v>439</v>
      </c>
      <c r="O156" s="6">
        <f t="shared" si="27"/>
        <v>0</v>
      </c>
      <c r="P156" s="6">
        <f t="shared" si="27"/>
        <v>0</v>
      </c>
      <c r="Q156" s="6">
        <f t="shared" si="27"/>
        <v>6</v>
      </c>
      <c r="R156" s="6">
        <f t="shared" si="27"/>
        <v>0</v>
      </c>
      <c r="S156" s="6">
        <f t="shared" si="27"/>
        <v>0</v>
      </c>
      <c r="T156" s="6">
        <f t="shared" si="27"/>
        <v>0</v>
      </c>
      <c r="U156" s="46">
        <f t="shared" si="25"/>
        <v>121890</v>
      </c>
      <c r="V156" s="8"/>
    </row>
    <row r="157" spans="1:22">
      <c r="A157" s="3">
        <v>43631</v>
      </c>
      <c r="B157" s="4" t="s">
        <v>22</v>
      </c>
      <c r="C157" s="4"/>
      <c r="D157" s="4"/>
      <c r="E157" s="4"/>
      <c r="F157" s="4"/>
      <c r="G157" s="4"/>
      <c r="H157" s="4"/>
      <c r="I157" s="4">
        <v>6</v>
      </c>
      <c r="J157" s="4"/>
      <c r="K157" s="4">
        <v>50</v>
      </c>
      <c r="L157" s="4"/>
      <c r="M157" s="4">
        <v>250</v>
      </c>
      <c r="N157" s="4"/>
      <c r="O157" s="4"/>
      <c r="P157" s="4"/>
      <c r="Q157" s="4"/>
      <c r="R157" s="4"/>
      <c r="S157" s="4"/>
      <c r="T157" s="4"/>
      <c r="U157" s="7">
        <f t="shared" si="25"/>
        <v>9650</v>
      </c>
      <c r="V157" s="8"/>
    </row>
    <row r="158" spans="1:22">
      <c r="A158" s="3">
        <v>43631</v>
      </c>
      <c r="B158" s="4" t="s">
        <v>24</v>
      </c>
      <c r="C158" s="4"/>
      <c r="D158" s="4"/>
      <c r="E158" s="4"/>
      <c r="F158" s="4"/>
      <c r="G158" s="4"/>
      <c r="H158" s="4"/>
      <c r="I158" s="4">
        <v>68</v>
      </c>
      <c r="J158" s="4"/>
      <c r="K158" s="4"/>
      <c r="L158" s="4"/>
      <c r="M158" s="4"/>
      <c r="N158" s="4"/>
      <c r="O158" s="4"/>
      <c r="P158" s="4">
        <v>300</v>
      </c>
      <c r="Q158" s="4"/>
      <c r="R158" s="4"/>
      <c r="S158" s="4"/>
      <c r="T158" s="4"/>
      <c r="U158" s="7">
        <f t="shared" si="25"/>
        <v>9200</v>
      </c>
      <c r="V158" s="8"/>
    </row>
    <row r="159" spans="1:22">
      <c r="A159" s="3">
        <v>43631</v>
      </c>
      <c r="B159" s="4" t="s">
        <v>32</v>
      </c>
      <c r="C159" s="4"/>
      <c r="D159" s="4"/>
      <c r="E159" s="4"/>
      <c r="F159" s="4"/>
      <c r="G159" s="4"/>
      <c r="H159" s="4"/>
      <c r="I159" s="4">
        <v>10</v>
      </c>
      <c r="J159" s="4"/>
      <c r="K159" s="4">
        <v>100</v>
      </c>
      <c r="L159" s="4"/>
      <c r="M159" s="4">
        <v>450</v>
      </c>
      <c r="N159" s="4"/>
      <c r="O159" s="4"/>
      <c r="P159" s="4"/>
      <c r="Q159" s="4"/>
      <c r="R159" s="4"/>
      <c r="S159" s="4"/>
      <c r="T159" s="4"/>
      <c r="U159" s="7">
        <f t="shared" si="25"/>
        <v>17750</v>
      </c>
      <c r="V159" s="8">
        <f>SUM(U157:U159)</f>
        <v>36600</v>
      </c>
    </row>
    <row r="160" spans="1:22">
      <c r="A160" s="3">
        <v>43631</v>
      </c>
      <c r="B160" s="4" t="s">
        <v>33</v>
      </c>
      <c r="C160" s="4">
        <v>485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7">
        <f t="shared" si="25"/>
        <v>19400</v>
      </c>
      <c r="V160" s="8"/>
    </row>
    <row r="161" spans="1:22">
      <c r="A161" s="3">
        <v>43631</v>
      </c>
      <c r="B161" s="4" t="s">
        <v>34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7">
        <f t="shared" si="25"/>
        <v>0</v>
      </c>
      <c r="V161" s="8">
        <f>SUM(U160:U161)</f>
        <v>19400</v>
      </c>
    </row>
    <row r="162" spans="1:22">
      <c r="A162" s="3">
        <v>43631</v>
      </c>
      <c r="B162" s="4" t="s">
        <v>35</v>
      </c>
      <c r="C162" s="4">
        <v>120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7">
        <f t="shared" si="25"/>
        <v>4800</v>
      </c>
      <c r="V162" s="8"/>
    </row>
    <row r="163" spans="1:22">
      <c r="A163" s="3">
        <v>43631</v>
      </c>
      <c r="B163" s="4" t="s">
        <v>36</v>
      </c>
      <c r="C163" s="4">
        <v>260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7">
        <f t="shared" si="25"/>
        <v>10400</v>
      </c>
      <c r="V163" s="8"/>
    </row>
    <row r="164" spans="1:22">
      <c r="A164" s="3">
        <v>43631</v>
      </c>
      <c r="B164" s="4" t="s">
        <v>37</v>
      </c>
      <c r="C164" s="4">
        <v>200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7">
        <f t="shared" si="25"/>
        <v>8000</v>
      </c>
      <c r="V164" s="8"/>
    </row>
    <row r="165" spans="1:22">
      <c r="A165" s="3">
        <v>43631</v>
      </c>
      <c r="B165" s="4" t="s">
        <v>38</v>
      </c>
      <c r="C165" s="4"/>
      <c r="D165" s="4"/>
      <c r="E165" s="4"/>
      <c r="F165" s="4"/>
      <c r="G165" s="4">
        <v>101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7">
        <f t="shared" si="25"/>
        <v>5050</v>
      </c>
      <c r="V165" s="8"/>
    </row>
    <row r="166" spans="1:22">
      <c r="A166" s="3">
        <v>43631</v>
      </c>
      <c r="B166" s="4" t="s">
        <v>39</v>
      </c>
      <c r="C166" s="4">
        <v>120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7">
        <f t="shared" si="25"/>
        <v>4800</v>
      </c>
      <c r="V166" s="8">
        <f>SUM(U162:U166)</f>
        <v>33050</v>
      </c>
    </row>
    <row r="167" spans="1:22">
      <c r="A167" s="6" t="s">
        <v>1</v>
      </c>
      <c r="B167" s="6"/>
      <c r="C167" s="6">
        <f t="shared" ref="C167:U167" si="28">SUM(C157:C166)</f>
        <v>1185</v>
      </c>
      <c r="D167" s="6">
        <f t="shared" si="28"/>
        <v>0</v>
      </c>
      <c r="E167" s="6">
        <f t="shared" si="28"/>
        <v>0</v>
      </c>
      <c r="F167" s="6">
        <f t="shared" si="28"/>
        <v>0</v>
      </c>
      <c r="G167" s="6">
        <f t="shared" si="28"/>
        <v>101</v>
      </c>
      <c r="H167" s="6">
        <f t="shared" si="28"/>
        <v>0</v>
      </c>
      <c r="I167" s="6">
        <f t="shared" si="28"/>
        <v>84</v>
      </c>
      <c r="J167" s="6">
        <f t="shared" si="28"/>
        <v>0</v>
      </c>
      <c r="K167" s="6">
        <f t="shared" si="28"/>
        <v>150</v>
      </c>
      <c r="L167" s="6">
        <f t="shared" si="28"/>
        <v>0</v>
      </c>
      <c r="M167" s="6">
        <f t="shared" si="28"/>
        <v>700</v>
      </c>
      <c r="N167" s="6">
        <f t="shared" si="28"/>
        <v>0</v>
      </c>
      <c r="O167" s="6">
        <f t="shared" si="28"/>
        <v>0</v>
      </c>
      <c r="P167" s="6">
        <f t="shared" si="28"/>
        <v>300</v>
      </c>
      <c r="Q167" s="6">
        <f t="shared" si="28"/>
        <v>0</v>
      </c>
      <c r="R167" s="6">
        <f t="shared" si="28"/>
        <v>0</v>
      </c>
      <c r="S167" s="6">
        <f t="shared" si="28"/>
        <v>0</v>
      </c>
      <c r="T167" s="6">
        <f t="shared" si="28"/>
        <v>0</v>
      </c>
      <c r="U167" s="46">
        <f t="shared" si="28"/>
        <v>89050</v>
      </c>
      <c r="V167" s="8"/>
    </row>
    <row r="168" spans="1:22">
      <c r="A168" s="3">
        <v>43632</v>
      </c>
      <c r="B168" s="4" t="s">
        <v>22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7">
        <f t="shared" si="25"/>
        <v>0</v>
      </c>
      <c r="V168" s="8"/>
    </row>
    <row r="169" spans="1:22">
      <c r="A169" s="3">
        <v>43632</v>
      </c>
      <c r="B169" s="4" t="s">
        <v>24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7">
        <f t="shared" si="25"/>
        <v>0</v>
      </c>
      <c r="V169" s="8"/>
    </row>
    <row r="170" spans="1:22">
      <c r="A170" s="3">
        <v>43632</v>
      </c>
      <c r="B170" s="4" t="s">
        <v>32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7">
        <f t="shared" si="25"/>
        <v>0</v>
      </c>
      <c r="V170" s="8">
        <f>SUM(U168:U170)</f>
        <v>0</v>
      </c>
    </row>
    <row r="171" spans="1:22">
      <c r="A171" s="3">
        <v>43632</v>
      </c>
      <c r="B171" s="4" t="s">
        <v>33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7">
        <f t="shared" si="25"/>
        <v>0</v>
      </c>
      <c r="V171" s="8"/>
    </row>
    <row r="172" spans="1:22">
      <c r="A172" s="3">
        <v>43632</v>
      </c>
      <c r="B172" s="4" t="s">
        <v>34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7">
        <f t="shared" si="25"/>
        <v>0</v>
      </c>
      <c r="V172" s="8">
        <f>SUM(U171:U172)</f>
        <v>0</v>
      </c>
    </row>
    <row r="173" spans="1:22">
      <c r="A173" s="3">
        <v>43632</v>
      </c>
      <c r="B173" s="4" t="s">
        <v>35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7">
        <f t="shared" si="25"/>
        <v>0</v>
      </c>
      <c r="V173" s="8"/>
    </row>
    <row r="174" spans="1:22">
      <c r="A174" s="3">
        <v>43632</v>
      </c>
      <c r="B174" s="4" t="s">
        <v>36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7">
        <f t="shared" si="25"/>
        <v>0</v>
      </c>
      <c r="V174" s="8"/>
    </row>
    <row r="175" spans="1:22">
      <c r="A175" s="3">
        <v>43632</v>
      </c>
      <c r="B175" s="4" t="s">
        <v>37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7">
        <f t="shared" si="25"/>
        <v>0</v>
      </c>
      <c r="V175" s="8"/>
    </row>
    <row r="176" spans="1:22">
      <c r="A176" s="3">
        <v>43632</v>
      </c>
      <c r="B176" s="4" t="s">
        <v>38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7">
        <f t="shared" si="25"/>
        <v>0</v>
      </c>
      <c r="V176" s="8"/>
    </row>
    <row r="177" spans="1:22">
      <c r="A177" s="3">
        <v>43632</v>
      </c>
      <c r="B177" s="4" t="s">
        <v>39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7">
        <f t="shared" si="25"/>
        <v>0</v>
      </c>
      <c r="V177" s="8">
        <f>SUM(U173:U177)</f>
        <v>0</v>
      </c>
    </row>
    <row r="178" spans="1:22">
      <c r="A178" s="6" t="s">
        <v>1</v>
      </c>
      <c r="B178" s="6"/>
      <c r="C178" s="6">
        <f t="shared" ref="C178:T178" si="29">SUM(C168:C177)</f>
        <v>0</v>
      </c>
      <c r="D178" s="6">
        <f t="shared" si="29"/>
        <v>0</v>
      </c>
      <c r="E178" s="6">
        <f t="shared" si="29"/>
        <v>0</v>
      </c>
      <c r="F178" s="6">
        <f t="shared" si="29"/>
        <v>0</v>
      </c>
      <c r="G178" s="6">
        <f t="shared" si="29"/>
        <v>0</v>
      </c>
      <c r="H178" s="6">
        <f t="shared" si="29"/>
        <v>0</v>
      </c>
      <c r="I178" s="6">
        <f t="shared" si="29"/>
        <v>0</v>
      </c>
      <c r="J178" s="6">
        <f t="shared" si="29"/>
        <v>0</v>
      </c>
      <c r="K178" s="6">
        <f t="shared" si="29"/>
        <v>0</v>
      </c>
      <c r="L178" s="6">
        <f t="shared" si="29"/>
        <v>0</v>
      </c>
      <c r="M178" s="6">
        <f t="shared" si="29"/>
        <v>0</v>
      </c>
      <c r="N178" s="6">
        <f t="shared" si="29"/>
        <v>0</v>
      </c>
      <c r="O178" s="6">
        <f t="shared" si="29"/>
        <v>0</v>
      </c>
      <c r="P178" s="6">
        <f t="shared" si="29"/>
        <v>0</v>
      </c>
      <c r="Q178" s="6">
        <f t="shared" si="29"/>
        <v>0</v>
      </c>
      <c r="R178" s="6">
        <f t="shared" si="29"/>
        <v>0</v>
      </c>
      <c r="S178" s="6">
        <f t="shared" si="29"/>
        <v>0</v>
      </c>
      <c r="T178" s="6">
        <f t="shared" si="29"/>
        <v>0</v>
      </c>
      <c r="U178" s="46">
        <f t="shared" si="25"/>
        <v>0</v>
      </c>
      <c r="V178" s="8"/>
    </row>
    <row r="179" spans="1:22">
      <c r="A179" s="3">
        <v>43633</v>
      </c>
      <c r="B179" s="4" t="s">
        <v>22</v>
      </c>
      <c r="C179" s="4"/>
      <c r="D179" s="4"/>
      <c r="E179" s="4"/>
      <c r="F179" s="4"/>
      <c r="G179" s="4"/>
      <c r="H179" s="4"/>
      <c r="I179" s="4">
        <v>15</v>
      </c>
      <c r="J179" s="4"/>
      <c r="K179" s="4"/>
      <c r="L179" s="4"/>
      <c r="M179" s="4">
        <v>400</v>
      </c>
      <c r="N179" s="4"/>
      <c r="O179" s="4"/>
      <c r="P179" s="4"/>
      <c r="Q179" s="4"/>
      <c r="R179" s="4"/>
      <c r="S179" s="4"/>
      <c r="T179" s="4"/>
      <c r="U179" s="7">
        <f t="shared" si="25"/>
        <v>12375</v>
      </c>
      <c r="V179" s="8"/>
    </row>
    <row r="180" spans="1:22">
      <c r="A180" s="3">
        <v>43633</v>
      </c>
      <c r="B180" s="4" t="s">
        <v>24</v>
      </c>
      <c r="C180" s="4"/>
      <c r="D180" s="4"/>
      <c r="E180" s="4"/>
      <c r="F180" s="4"/>
      <c r="G180" s="4"/>
      <c r="H180" s="4"/>
      <c r="I180" s="4">
        <v>400</v>
      </c>
      <c r="J180" s="4"/>
      <c r="K180" s="4"/>
      <c r="L180" s="4"/>
      <c r="M180" s="4"/>
      <c r="N180" s="4"/>
      <c r="O180" s="4"/>
      <c r="P180" s="4">
        <v>50</v>
      </c>
      <c r="Q180" s="4"/>
      <c r="R180" s="4"/>
      <c r="S180" s="4"/>
      <c r="T180" s="4"/>
      <c r="U180" s="7">
        <f t="shared" si="25"/>
        <v>11250</v>
      </c>
      <c r="V180" s="8"/>
    </row>
    <row r="181" spans="1:22">
      <c r="A181" s="3">
        <v>43633</v>
      </c>
      <c r="B181" s="4" t="s">
        <v>32</v>
      </c>
      <c r="C181" s="4"/>
      <c r="D181" s="4"/>
      <c r="E181" s="4"/>
      <c r="F181" s="4"/>
      <c r="G181" s="4"/>
      <c r="H181" s="4"/>
      <c r="I181" s="4">
        <v>20</v>
      </c>
      <c r="J181" s="4"/>
      <c r="K181" s="4"/>
      <c r="L181" s="4"/>
      <c r="M181" s="4">
        <v>900</v>
      </c>
      <c r="N181" s="4"/>
      <c r="O181" s="4"/>
      <c r="P181" s="4"/>
      <c r="Q181" s="4"/>
      <c r="R181" s="4">
        <v>8</v>
      </c>
      <c r="S181" s="4"/>
      <c r="T181" s="4"/>
      <c r="U181" s="7">
        <f t="shared" si="25"/>
        <v>35500</v>
      </c>
      <c r="V181" s="8">
        <f>SUM(U179:U181)</f>
        <v>59125</v>
      </c>
    </row>
    <row r="182" spans="1:22">
      <c r="A182" s="3">
        <v>43633</v>
      </c>
      <c r="B182" s="4" t="s">
        <v>33</v>
      </c>
      <c r="C182" s="4">
        <v>550</v>
      </c>
      <c r="D182" s="4"/>
      <c r="E182" s="4"/>
      <c r="F182" s="4">
        <v>200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7">
        <f t="shared" si="25"/>
        <v>30000</v>
      </c>
      <c r="V182" s="8"/>
    </row>
    <row r="183" spans="1:22">
      <c r="A183" s="3">
        <v>43633</v>
      </c>
      <c r="B183" s="4" t="s">
        <v>34</v>
      </c>
      <c r="C183" s="4"/>
      <c r="D183" s="4"/>
      <c r="E183" s="4"/>
      <c r="F183" s="4">
        <v>200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>
        <v>8</v>
      </c>
      <c r="S183" s="4"/>
      <c r="T183" s="4"/>
      <c r="U183" s="7">
        <f t="shared" si="25"/>
        <v>16000</v>
      </c>
      <c r="V183" s="8">
        <f>SUM(U182:U183)</f>
        <v>46000</v>
      </c>
    </row>
    <row r="184" spans="1:22">
      <c r="A184" s="3">
        <v>43633</v>
      </c>
      <c r="B184" s="4" t="s">
        <v>35</v>
      </c>
      <c r="C184" s="4">
        <v>167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7">
        <f t="shared" si="25"/>
        <v>6680</v>
      </c>
      <c r="V184" s="8"/>
    </row>
    <row r="185" spans="1:22">
      <c r="A185" s="3">
        <v>43633</v>
      </c>
      <c r="B185" s="4" t="s">
        <v>36</v>
      </c>
      <c r="C185" s="4">
        <v>300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7">
        <f t="shared" si="25"/>
        <v>12000</v>
      </c>
      <c r="V185" s="8"/>
    </row>
    <row r="186" spans="1:22">
      <c r="A186" s="3">
        <v>43633</v>
      </c>
      <c r="B186" s="4" t="s">
        <v>37</v>
      </c>
      <c r="C186" s="4">
        <v>300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7">
        <f t="shared" si="25"/>
        <v>12000</v>
      </c>
      <c r="V186" s="8"/>
    </row>
    <row r="187" spans="1:22">
      <c r="A187" s="3">
        <v>43633</v>
      </c>
      <c r="B187" s="4" t="s">
        <v>38</v>
      </c>
      <c r="C187" s="4"/>
      <c r="D187" s="4"/>
      <c r="E187" s="4"/>
      <c r="F187" s="4"/>
      <c r="G187" s="4">
        <v>306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7">
        <f t="shared" si="25"/>
        <v>15300</v>
      </c>
      <c r="V187" s="8"/>
    </row>
    <row r="188" spans="1:22">
      <c r="A188" s="3">
        <v>43633</v>
      </c>
      <c r="B188" s="4" t="s">
        <v>39</v>
      </c>
      <c r="C188" s="4">
        <v>300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7">
        <f t="shared" si="25"/>
        <v>12000</v>
      </c>
      <c r="V188" s="8">
        <f>SUM(U184:U188)</f>
        <v>57980</v>
      </c>
    </row>
    <row r="189" spans="1:22">
      <c r="A189" s="6" t="s">
        <v>1</v>
      </c>
      <c r="B189" s="6"/>
      <c r="C189" s="6">
        <f t="shared" ref="C189:T189" si="30">SUM(C179:C188)</f>
        <v>1617</v>
      </c>
      <c r="D189" s="6">
        <f t="shared" si="30"/>
        <v>0</v>
      </c>
      <c r="E189" s="6">
        <f t="shared" si="30"/>
        <v>0</v>
      </c>
      <c r="F189" s="6">
        <f t="shared" si="30"/>
        <v>400</v>
      </c>
      <c r="G189" s="6">
        <f t="shared" si="30"/>
        <v>306</v>
      </c>
      <c r="H189" s="6">
        <f t="shared" si="30"/>
        <v>0</v>
      </c>
      <c r="I189" s="6">
        <f t="shared" si="30"/>
        <v>435</v>
      </c>
      <c r="J189" s="6">
        <f t="shared" si="30"/>
        <v>0</v>
      </c>
      <c r="K189" s="6">
        <f t="shared" si="30"/>
        <v>0</v>
      </c>
      <c r="L189" s="6">
        <f t="shared" si="30"/>
        <v>0</v>
      </c>
      <c r="M189" s="6">
        <f t="shared" si="30"/>
        <v>1300</v>
      </c>
      <c r="N189" s="6">
        <f t="shared" si="30"/>
        <v>0</v>
      </c>
      <c r="O189" s="6">
        <f t="shared" si="30"/>
        <v>0</v>
      </c>
      <c r="P189" s="6">
        <f t="shared" si="30"/>
        <v>50</v>
      </c>
      <c r="Q189" s="6">
        <f t="shared" si="30"/>
        <v>0</v>
      </c>
      <c r="R189" s="6">
        <f t="shared" si="30"/>
        <v>16</v>
      </c>
      <c r="S189" s="6">
        <f t="shared" si="30"/>
        <v>0</v>
      </c>
      <c r="T189" s="6">
        <f t="shared" si="30"/>
        <v>0</v>
      </c>
      <c r="U189" s="46">
        <f t="shared" si="25"/>
        <v>163105</v>
      </c>
      <c r="V189" s="8"/>
    </row>
    <row r="190" spans="1:22">
      <c r="A190" s="3">
        <v>43634</v>
      </c>
      <c r="B190" s="4" t="s">
        <v>22</v>
      </c>
      <c r="C190" s="4"/>
      <c r="D190" s="4"/>
      <c r="E190" s="4"/>
      <c r="F190" s="4"/>
      <c r="G190" s="4"/>
      <c r="H190" s="4"/>
      <c r="I190" s="4">
        <v>11</v>
      </c>
      <c r="J190" s="4"/>
      <c r="K190" s="4">
        <v>200</v>
      </c>
      <c r="L190" s="4"/>
      <c r="M190" s="4">
        <v>23</v>
      </c>
      <c r="N190" s="4">
        <v>150</v>
      </c>
      <c r="O190" s="4"/>
      <c r="P190" s="4"/>
      <c r="Q190" s="4"/>
      <c r="R190" s="4"/>
      <c r="S190" s="4"/>
      <c r="T190" s="4"/>
      <c r="U190" s="7">
        <f t="shared" si="25"/>
        <v>13465</v>
      </c>
      <c r="V190" s="8"/>
    </row>
    <row r="191" spans="1:22">
      <c r="A191" s="3">
        <v>43634</v>
      </c>
      <c r="B191" s="4" t="s">
        <v>24</v>
      </c>
      <c r="C191" s="4"/>
      <c r="D191" s="4"/>
      <c r="E191" s="4"/>
      <c r="F191" s="4"/>
      <c r="G191" s="4"/>
      <c r="H191" s="4"/>
      <c r="I191" s="4">
        <v>450</v>
      </c>
      <c r="J191" s="4"/>
      <c r="K191" s="4"/>
      <c r="L191" s="4"/>
      <c r="M191" s="4"/>
      <c r="N191" s="4"/>
      <c r="O191" s="4"/>
      <c r="P191" s="4">
        <v>50</v>
      </c>
      <c r="Q191" s="4"/>
      <c r="R191" s="4"/>
      <c r="S191" s="4"/>
      <c r="T191" s="4"/>
      <c r="U191" s="7">
        <f t="shared" si="25"/>
        <v>12500</v>
      </c>
      <c r="V191" s="8"/>
    </row>
    <row r="192" spans="1:22">
      <c r="A192" s="3">
        <v>43634</v>
      </c>
      <c r="B192" s="4" t="s">
        <v>32</v>
      </c>
      <c r="C192" s="4"/>
      <c r="D192" s="4">
        <v>100</v>
      </c>
      <c r="E192" s="4"/>
      <c r="F192" s="4"/>
      <c r="G192" s="4"/>
      <c r="H192" s="4"/>
      <c r="I192" s="4"/>
      <c r="J192" s="4"/>
      <c r="K192" s="4">
        <v>250</v>
      </c>
      <c r="L192" s="4"/>
      <c r="M192" s="4">
        <v>50</v>
      </c>
      <c r="N192" s="4">
        <v>417</v>
      </c>
      <c r="O192" s="4"/>
      <c r="P192" s="4"/>
      <c r="Q192" s="4"/>
      <c r="R192" s="4"/>
      <c r="S192" s="4"/>
      <c r="T192" s="4"/>
      <c r="U192" s="7">
        <f t="shared" si="25"/>
        <v>26510</v>
      </c>
      <c r="V192" s="8">
        <f>SUM(U190:U192)</f>
        <v>52475</v>
      </c>
    </row>
    <row r="193" spans="1:22">
      <c r="A193" s="3">
        <v>43634</v>
      </c>
      <c r="B193" s="4" t="s">
        <v>33</v>
      </c>
      <c r="C193" s="4">
        <v>850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7">
        <f t="shared" si="25"/>
        <v>34000</v>
      </c>
      <c r="V193" s="8"/>
    </row>
    <row r="194" spans="1:22">
      <c r="A194" s="3">
        <v>43634</v>
      </c>
      <c r="B194" s="4" t="s">
        <v>34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>
        <v>18</v>
      </c>
      <c r="R194" s="4"/>
      <c r="S194" s="4"/>
      <c r="T194" s="4"/>
      <c r="U194" s="7">
        <f t="shared" si="25"/>
        <v>18000</v>
      </c>
      <c r="V194" s="8">
        <f>SUM(U193:U194)</f>
        <v>52000</v>
      </c>
    </row>
    <row r="195" spans="1:22">
      <c r="A195" s="3">
        <v>43634</v>
      </c>
      <c r="B195" s="4" t="s">
        <v>35</v>
      </c>
      <c r="C195" s="4">
        <v>200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7">
        <f t="shared" si="25"/>
        <v>8000</v>
      </c>
      <c r="V195" s="8"/>
    </row>
    <row r="196" spans="1:22">
      <c r="A196" s="3">
        <v>43634</v>
      </c>
      <c r="B196" s="4" t="s">
        <v>36</v>
      </c>
      <c r="C196" s="4">
        <v>200</v>
      </c>
      <c r="D196" s="4"/>
      <c r="E196" s="4"/>
      <c r="F196" s="4"/>
      <c r="G196" s="4"/>
      <c r="H196" s="4">
        <v>40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7">
        <f t="shared" si="25"/>
        <v>10000</v>
      </c>
      <c r="V196" s="8"/>
    </row>
    <row r="197" spans="1:22">
      <c r="A197" s="3">
        <v>43634</v>
      </c>
      <c r="B197" s="4" t="s">
        <v>37</v>
      </c>
      <c r="C197" s="4">
        <v>300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7">
        <f t="shared" si="25"/>
        <v>12000</v>
      </c>
      <c r="V197" s="8"/>
    </row>
    <row r="198" spans="1:22">
      <c r="A198" s="3">
        <v>43634</v>
      </c>
      <c r="B198" s="4" t="s">
        <v>38</v>
      </c>
      <c r="C198" s="4">
        <v>200</v>
      </c>
      <c r="D198" s="4"/>
      <c r="E198" s="4"/>
      <c r="F198" s="4"/>
      <c r="G198" s="4"/>
      <c r="H198" s="4">
        <v>36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7">
        <f t="shared" si="25"/>
        <v>9800</v>
      </c>
      <c r="V198" s="8"/>
    </row>
    <row r="199" spans="1:22">
      <c r="A199" s="3">
        <v>43634</v>
      </c>
      <c r="B199" s="4" t="s">
        <v>39</v>
      </c>
      <c r="C199" s="4">
        <v>300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7">
        <f t="shared" si="25"/>
        <v>12000</v>
      </c>
      <c r="V199" s="8">
        <f>SUM(U195:U199)</f>
        <v>51800</v>
      </c>
    </row>
    <row r="200" spans="1:22">
      <c r="A200" s="6" t="s">
        <v>1</v>
      </c>
      <c r="B200" s="6"/>
      <c r="C200" s="6">
        <f t="shared" ref="C200:T200" si="31">SUM(C190:C199)</f>
        <v>2050</v>
      </c>
      <c r="D200" s="6">
        <f t="shared" si="31"/>
        <v>100</v>
      </c>
      <c r="E200" s="6">
        <f t="shared" si="31"/>
        <v>0</v>
      </c>
      <c r="F200" s="6">
        <f t="shared" si="31"/>
        <v>0</v>
      </c>
      <c r="G200" s="6">
        <f t="shared" si="31"/>
        <v>0</v>
      </c>
      <c r="H200" s="6">
        <f t="shared" si="31"/>
        <v>76</v>
      </c>
      <c r="I200" s="6">
        <f t="shared" si="31"/>
        <v>461</v>
      </c>
      <c r="J200" s="6">
        <f t="shared" si="31"/>
        <v>0</v>
      </c>
      <c r="K200" s="6">
        <f t="shared" si="31"/>
        <v>450</v>
      </c>
      <c r="L200" s="6">
        <f t="shared" si="31"/>
        <v>0</v>
      </c>
      <c r="M200" s="6">
        <f t="shared" si="31"/>
        <v>73</v>
      </c>
      <c r="N200" s="6">
        <f t="shared" si="31"/>
        <v>567</v>
      </c>
      <c r="O200" s="6">
        <f t="shared" si="31"/>
        <v>0</v>
      </c>
      <c r="P200" s="6">
        <f t="shared" si="31"/>
        <v>50</v>
      </c>
      <c r="Q200" s="6">
        <f t="shared" si="31"/>
        <v>18</v>
      </c>
      <c r="R200" s="6">
        <f t="shared" si="31"/>
        <v>0</v>
      </c>
      <c r="S200" s="6">
        <f t="shared" si="31"/>
        <v>0</v>
      </c>
      <c r="T200" s="6">
        <f t="shared" si="31"/>
        <v>0</v>
      </c>
      <c r="U200" s="46">
        <f t="shared" si="25"/>
        <v>156275</v>
      </c>
      <c r="V200" s="8"/>
    </row>
    <row r="201" spans="1:22">
      <c r="A201" s="3">
        <v>43635</v>
      </c>
      <c r="B201" s="4" t="s">
        <v>22</v>
      </c>
      <c r="C201" s="4"/>
      <c r="D201" s="4"/>
      <c r="E201" s="4"/>
      <c r="F201" s="4"/>
      <c r="G201" s="4"/>
      <c r="H201" s="4"/>
      <c r="I201" s="4">
        <v>6</v>
      </c>
      <c r="J201" s="4"/>
      <c r="K201" s="4"/>
      <c r="L201" s="4"/>
      <c r="M201" s="4">
        <v>450</v>
      </c>
      <c r="N201" s="4"/>
      <c r="O201" s="4"/>
      <c r="P201" s="4"/>
      <c r="Q201" s="4"/>
      <c r="R201" s="4"/>
      <c r="S201" s="4"/>
      <c r="T201" s="4"/>
      <c r="U201" s="7">
        <f t="shared" si="25"/>
        <v>13650</v>
      </c>
      <c r="V201" s="8"/>
    </row>
    <row r="202" spans="1:22">
      <c r="A202" s="3">
        <v>43635</v>
      </c>
      <c r="B202" s="4" t="s">
        <v>24</v>
      </c>
      <c r="C202" s="4"/>
      <c r="D202" s="4"/>
      <c r="E202" s="4"/>
      <c r="F202" s="4"/>
      <c r="G202" s="4"/>
      <c r="H202" s="4"/>
      <c r="I202" s="4">
        <v>450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7">
        <f t="shared" si="25"/>
        <v>11250</v>
      </c>
      <c r="V202" s="8"/>
    </row>
    <row r="203" spans="1:22">
      <c r="A203" s="3">
        <v>43635</v>
      </c>
      <c r="B203" s="4" t="s">
        <v>32</v>
      </c>
      <c r="C203" s="4">
        <v>400</v>
      </c>
      <c r="D203" s="4">
        <v>420</v>
      </c>
      <c r="E203" s="4"/>
      <c r="F203" s="4"/>
      <c r="G203" s="4"/>
      <c r="H203" s="4"/>
      <c r="I203" s="4">
        <v>19</v>
      </c>
      <c r="J203" s="4"/>
      <c r="K203" s="4"/>
      <c r="L203" s="4"/>
      <c r="M203" s="4"/>
      <c r="N203" s="4"/>
      <c r="O203" s="4"/>
      <c r="P203" s="4"/>
      <c r="Q203" s="4"/>
      <c r="R203" s="4">
        <v>5</v>
      </c>
      <c r="S203" s="4"/>
      <c r="T203" s="4"/>
      <c r="U203" s="7">
        <f t="shared" si="25"/>
        <v>31975</v>
      </c>
      <c r="V203" s="8">
        <f>SUM(U201:U203)</f>
        <v>56875</v>
      </c>
    </row>
    <row r="204" spans="1:22">
      <c r="A204" s="3">
        <v>43635</v>
      </c>
      <c r="B204" s="4" t="s">
        <v>33</v>
      </c>
      <c r="C204" s="4">
        <v>600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7">
        <f t="shared" si="25"/>
        <v>24000</v>
      </c>
      <c r="V204" s="8"/>
    </row>
    <row r="205" spans="1:22">
      <c r="A205" s="3">
        <v>43635</v>
      </c>
      <c r="B205" s="4" t="s">
        <v>34</v>
      </c>
      <c r="C205" s="4">
        <v>400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7">
        <f t="shared" si="25"/>
        <v>16000</v>
      </c>
      <c r="V205" s="8">
        <f>SUM(U204:U205)</f>
        <v>40000</v>
      </c>
    </row>
    <row r="206" spans="1:22">
      <c r="A206" s="3">
        <v>43635</v>
      </c>
      <c r="B206" s="4" t="s">
        <v>35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7">
        <f t="shared" ref="U206:U269" si="32">(C206*40)+(D206*25)+(E206*20)+(F206*40)+(G206*50)+(H206*50)+(I206*25)+(J206*30)+(K206*40)+(L206*30)+(M206*30)+(N206*30)+(O206*30)+(P206*25+(Q206*1000)+(R206*1000)+(S206*950)+(T206*40))</f>
        <v>0</v>
      </c>
      <c r="V206" s="8"/>
    </row>
    <row r="207" spans="1:22">
      <c r="A207" s="3">
        <v>43635</v>
      </c>
      <c r="B207" s="4" t="s">
        <v>36</v>
      </c>
      <c r="C207" s="4">
        <v>335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7">
        <f t="shared" si="32"/>
        <v>13400</v>
      </c>
      <c r="V207" s="8"/>
    </row>
    <row r="208" spans="1:22">
      <c r="A208" s="3">
        <v>43635</v>
      </c>
      <c r="B208" s="4" t="s">
        <v>37</v>
      </c>
      <c r="C208" s="4">
        <v>280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7">
        <f t="shared" si="32"/>
        <v>11200</v>
      </c>
      <c r="V208" s="8"/>
    </row>
    <row r="209" spans="1:22">
      <c r="A209" s="3">
        <v>43635</v>
      </c>
      <c r="B209" s="4" t="s">
        <v>38</v>
      </c>
      <c r="C209" s="4"/>
      <c r="D209" s="4"/>
      <c r="E209" s="4"/>
      <c r="F209" s="4">
        <v>250</v>
      </c>
      <c r="G209" s="4"/>
      <c r="H209" s="4">
        <v>8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7">
        <f t="shared" si="32"/>
        <v>10400</v>
      </c>
      <c r="V209" s="8"/>
    </row>
    <row r="210" spans="1:22">
      <c r="A210" s="3">
        <v>43635</v>
      </c>
      <c r="B210" s="4" t="s">
        <v>39</v>
      </c>
      <c r="C210" s="4"/>
      <c r="D210" s="4"/>
      <c r="E210" s="4"/>
      <c r="F210" s="4">
        <v>300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7">
        <f t="shared" si="32"/>
        <v>12000</v>
      </c>
      <c r="V210" s="8">
        <f>SUM(U206:U210)</f>
        <v>47000</v>
      </c>
    </row>
    <row r="211" spans="1:22">
      <c r="A211" s="6" t="s">
        <v>1</v>
      </c>
      <c r="B211" s="6"/>
      <c r="C211" s="6">
        <f t="shared" ref="C211:T211" si="33">SUM(C201:C210)</f>
        <v>2015</v>
      </c>
      <c r="D211" s="6">
        <f t="shared" si="33"/>
        <v>420</v>
      </c>
      <c r="E211" s="6">
        <f t="shared" si="33"/>
        <v>0</v>
      </c>
      <c r="F211" s="6">
        <f t="shared" si="33"/>
        <v>550</v>
      </c>
      <c r="G211" s="6">
        <f t="shared" si="33"/>
        <v>0</v>
      </c>
      <c r="H211" s="6">
        <f t="shared" si="33"/>
        <v>8</v>
      </c>
      <c r="I211" s="6">
        <f t="shared" si="33"/>
        <v>475</v>
      </c>
      <c r="J211" s="6">
        <f t="shared" si="33"/>
        <v>0</v>
      </c>
      <c r="K211" s="6">
        <f t="shared" si="33"/>
        <v>0</v>
      </c>
      <c r="L211" s="6">
        <f t="shared" si="33"/>
        <v>0</v>
      </c>
      <c r="M211" s="6">
        <f t="shared" si="33"/>
        <v>450</v>
      </c>
      <c r="N211" s="6">
        <f t="shared" si="33"/>
        <v>0</v>
      </c>
      <c r="O211" s="6">
        <f t="shared" si="33"/>
        <v>0</v>
      </c>
      <c r="P211" s="6">
        <f t="shared" si="33"/>
        <v>0</v>
      </c>
      <c r="Q211" s="6">
        <f t="shared" si="33"/>
        <v>0</v>
      </c>
      <c r="R211" s="6">
        <f t="shared" si="33"/>
        <v>5</v>
      </c>
      <c r="S211" s="6">
        <f t="shared" si="33"/>
        <v>0</v>
      </c>
      <c r="T211" s="6">
        <f t="shared" si="33"/>
        <v>0</v>
      </c>
      <c r="U211" s="46">
        <f t="shared" si="32"/>
        <v>143875</v>
      </c>
      <c r="V211" s="8"/>
    </row>
    <row r="212" spans="1:22">
      <c r="A212" s="3">
        <v>43636</v>
      </c>
      <c r="B212" s="4" t="s">
        <v>22</v>
      </c>
      <c r="C212" s="4"/>
      <c r="D212" s="4"/>
      <c r="E212" s="4"/>
      <c r="F212" s="4"/>
      <c r="G212" s="4"/>
      <c r="H212" s="4"/>
      <c r="I212" s="4">
        <v>5</v>
      </c>
      <c r="J212" s="4"/>
      <c r="K212" s="4"/>
      <c r="L212" s="4"/>
      <c r="M212" s="4">
        <v>400</v>
      </c>
      <c r="N212" s="4"/>
      <c r="O212" s="4"/>
      <c r="P212" s="4"/>
      <c r="Q212" s="4"/>
      <c r="R212" s="4"/>
      <c r="S212" s="4"/>
      <c r="T212" s="4"/>
      <c r="U212" s="7">
        <f t="shared" si="32"/>
        <v>12125</v>
      </c>
      <c r="V212" s="8"/>
    </row>
    <row r="213" spans="1:22">
      <c r="A213" s="3">
        <v>43636</v>
      </c>
      <c r="B213" s="4" t="s">
        <v>24</v>
      </c>
      <c r="C213" s="4"/>
      <c r="D213" s="4"/>
      <c r="E213" s="4"/>
      <c r="F213" s="4"/>
      <c r="G213" s="4"/>
      <c r="H213" s="4"/>
      <c r="I213" s="4">
        <v>450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7">
        <f t="shared" si="32"/>
        <v>11250</v>
      </c>
      <c r="V213" s="8"/>
    </row>
    <row r="214" spans="1:22">
      <c r="A214" s="3">
        <v>43636</v>
      </c>
      <c r="B214" s="4" t="s">
        <v>32</v>
      </c>
      <c r="C214" s="4">
        <v>700</v>
      </c>
      <c r="D214" s="4"/>
      <c r="E214" s="4"/>
      <c r="F214" s="4"/>
      <c r="G214" s="4"/>
      <c r="H214" s="4"/>
      <c r="I214" s="4">
        <v>15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7">
        <f t="shared" si="32"/>
        <v>28375</v>
      </c>
      <c r="V214" s="8">
        <f>SUM(U212:U214)</f>
        <v>51750</v>
      </c>
    </row>
    <row r="215" spans="1:22">
      <c r="A215" s="3">
        <v>43636</v>
      </c>
      <c r="B215" s="4" t="s">
        <v>33</v>
      </c>
      <c r="C215" s="4">
        <v>562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7">
        <f t="shared" si="32"/>
        <v>22480</v>
      </c>
      <c r="V215" s="8"/>
    </row>
    <row r="216" spans="1:22">
      <c r="A216" s="3">
        <v>43636</v>
      </c>
      <c r="B216" s="4" t="s">
        <v>34</v>
      </c>
      <c r="C216" s="4">
        <v>300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7">
        <f t="shared" si="32"/>
        <v>12000</v>
      </c>
      <c r="V216" s="8">
        <f>SUM(U215:U216)</f>
        <v>34480</v>
      </c>
    </row>
    <row r="217" spans="1:22">
      <c r="A217" s="3">
        <v>43636</v>
      </c>
      <c r="B217" s="4" t="s">
        <v>35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7">
        <f t="shared" si="32"/>
        <v>0</v>
      </c>
      <c r="V217" s="8"/>
    </row>
    <row r="218" spans="1:22">
      <c r="A218" s="3">
        <v>43636</v>
      </c>
      <c r="B218" s="4" t="s">
        <v>36</v>
      </c>
      <c r="C218" s="4">
        <v>100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7">
        <f t="shared" si="32"/>
        <v>4000</v>
      </c>
      <c r="V218" s="8"/>
    </row>
    <row r="219" spans="1:22">
      <c r="A219" s="3">
        <v>43636</v>
      </c>
      <c r="B219" s="4" t="s">
        <v>37</v>
      </c>
      <c r="C219" s="4">
        <v>200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7">
        <f t="shared" si="32"/>
        <v>8000</v>
      </c>
      <c r="V219" s="8"/>
    </row>
    <row r="220" spans="1:22">
      <c r="A220" s="3">
        <v>43636</v>
      </c>
      <c r="B220" s="4" t="s">
        <v>38</v>
      </c>
      <c r="C220" s="4">
        <v>258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7">
        <f t="shared" si="32"/>
        <v>10320</v>
      </c>
      <c r="V220" s="8"/>
    </row>
    <row r="221" spans="1:22">
      <c r="A221" s="3">
        <v>43636</v>
      </c>
      <c r="B221" s="4" t="s">
        <v>39</v>
      </c>
      <c r="C221" s="4"/>
      <c r="D221" s="4"/>
      <c r="E221" s="4"/>
      <c r="F221" s="4">
        <v>250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7">
        <f t="shared" si="32"/>
        <v>10000</v>
      </c>
      <c r="V221" s="8">
        <f>SUM(U217:U221)</f>
        <v>32320</v>
      </c>
    </row>
    <row r="222" spans="1:22">
      <c r="A222" s="6" t="s">
        <v>1</v>
      </c>
      <c r="B222" s="6"/>
      <c r="C222" s="6">
        <f t="shared" ref="C222:T222" si="34">SUM(C212:C221)</f>
        <v>2120</v>
      </c>
      <c r="D222" s="6">
        <f t="shared" si="34"/>
        <v>0</v>
      </c>
      <c r="E222" s="6">
        <f t="shared" si="34"/>
        <v>0</v>
      </c>
      <c r="F222" s="6">
        <f t="shared" si="34"/>
        <v>250</v>
      </c>
      <c r="G222" s="6">
        <f t="shared" si="34"/>
        <v>0</v>
      </c>
      <c r="H222" s="6">
        <f t="shared" si="34"/>
        <v>0</v>
      </c>
      <c r="I222" s="6">
        <f t="shared" si="34"/>
        <v>470</v>
      </c>
      <c r="J222" s="6">
        <f t="shared" si="34"/>
        <v>0</v>
      </c>
      <c r="K222" s="6">
        <f t="shared" si="34"/>
        <v>0</v>
      </c>
      <c r="L222" s="6">
        <f t="shared" si="34"/>
        <v>0</v>
      </c>
      <c r="M222" s="6">
        <f t="shared" si="34"/>
        <v>400</v>
      </c>
      <c r="N222" s="6">
        <f t="shared" si="34"/>
        <v>0</v>
      </c>
      <c r="O222" s="6">
        <f t="shared" si="34"/>
        <v>0</v>
      </c>
      <c r="P222" s="6">
        <f t="shared" si="34"/>
        <v>0</v>
      </c>
      <c r="Q222" s="6">
        <f t="shared" si="34"/>
        <v>0</v>
      </c>
      <c r="R222" s="6">
        <f t="shared" si="34"/>
        <v>0</v>
      </c>
      <c r="S222" s="6">
        <f t="shared" si="34"/>
        <v>0</v>
      </c>
      <c r="T222" s="6">
        <f t="shared" si="34"/>
        <v>0</v>
      </c>
      <c r="U222" s="46">
        <f t="shared" si="32"/>
        <v>118550</v>
      </c>
      <c r="V222" s="8"/>
    </row>
    <row r="223" spans="1:22">
      <c r="A223" s="3">
        <v>43637</v>
      </c>
      <c r="B223" s="4" t="s">
        <v>22</v>
      </c>
      <c r="C223" s="4"/>
      <c r="D223" s="4"/>
      <c r="E223" s="4"/>
      <c r="F223" s="4"/>
      <c r="G223" s="4"/>
      <c r="H223" s="4"/>
      <c r="I223" s="4">
        <v>6</v>
      </c>
      <c r="J223" s="4"/>
      <c r="K223" s="4">
        <v>366</v>
      </c>
      <c r="L223" s="4"/>
      <c r="M223" s="4"/>
      <c r="N223" s="4"/>
      <c r="O223" s="4"/>
      <c r="P223" s="4"/>
      <c r="Q223" s="4"/>
      <c r="R223" s="4"/>
      <c r="S223" s="4"/>
      <c r="T223" s="4"/>
      <c r="U223" s="7">
        <f t="shared" si="32"/>
        <v>14790</v>
      </c>
      <c r="V223" s="8"/>
    </row>
    <row r="224" spans="1:22">
      <c r="A224" s="3">
        <v>43637</v>
      </c>
      <c r="B224" s="4" t="s">
        <v>24</v>
      </c>
      <c r="C224" s="4"/>
      <c r="D224" s="4"/>
      <c r="E224" s="4"/>
      <c r="F224" s="4"/>
      <c r="G224" s="4"/>
      <c r="H224" s="4"/>
      <c r="I224" s="4">
        <v>385</v>
      </c>
      <c r="J224" s="4"/>
      <c r="K224" s="4"/>
      <c r="L224" s="4"/>
      <c r="M224" s="4"/>
      <c r="N224" s="4"/>
      <c r="O224" s="4"/>
      <c r="P224" s="4">
        <v>100</v>
      </c>
      <c r="Q224" s="4"/>
      <c r="R224" s="4"/>
      <c r="S224" s="4"/>
      <c r="T224" s="4"/>
      <c r="U224" s="7">
        <f t="shared" si="32"/>
        <v>12125</v>
      </c>
      <c r="V224" s="8"/>
    </row>
    <row r="225" spans="1:22">
      <c r="A225" s="3">
        <v>43637</v>
      </c>
      <c r="B225" s="4" t="s">
        <v>32</v>
      </c>
      <c r="C225" s="4">
        <v>600</v>
      </c>
      <c r="D225" s="4"/>
      <c r="E225" s="4"/>
      <c r="F225" s="4"/>
      <c r="G225" s="4"/>
      <c r="H225" s="4"/>
      <c r="I225" s="4">
        <v>16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7">
        <f t="shared" si="32"/>
        <v>24400</v>
      </c>
      <c r="V225" s="8">
        <f>SUM(U223:U225)</f>
        <v>51315</v>
      </c>
    </row>
    <row r="226" spans="1:22">
      <c r="A226" s="3">
        <v>43637</v>
      </c>
      <c r="B226" s="4" t="s">
        <v>33</v>
      </c>
      <c r="C226" s="4">
        <v>523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7">
        <f t="shared" si="32"/>
        <v>20920</v>
      </c>
      <c r="V226" s="8"/>
    </row>
    <row r="227" spans="1:22">
      <c r="A227" s="3">
        <v>43637</v>
      </c>
      <c r="B227" s="4" t="s">
        <v>34</v>
      </c>
      <c r="C227" s="4">
        <v>300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7">
        <f t="shared" si="32"/>
        <v>12000</v>
      </c>
      <c r="V227" s="8">
        <f>SUM(U226:U227)</f>
        <v>32920</v>
      </c>
    </row>
    <row r="228" spans="1:22">
      <c r="A228" s="3">
        <v>43637</v>
      </c>
      <c r="B228" s="4" t="s">
        <v>35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7">
        <f t="shared" si="32"/>
        <v>0</v>
      </c>
      <c r="V228" s="8"/>
    </row>
    <row r="229" spans="1:22">
      <c r="A229" s="3">
        <v>43637</v>
      </c>
      <c r="B229" s="4" t="s">
        <v>36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>
        <v>26</v>
      </c>
      <c r="T229" s="4"/>
      <c r="U229" s="7">
        <f t="shared" si="32"/>
        <v>24700</v>
      </c>
      <c r="V229" s="8"/>
    </row>
    <row r="230" spans="1:22">
      <c r="A230" s="3">
        <v>43637</v>
      </c>
      <c r="B230" s="4" t="s">
        <v>37</v>
      </c>
      <c r="C230" s="4">
        <v>250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7">
        <f t="shared" si="32"/>
        <v>10000</v>
      </c>
      <c r="V230" s="8"/>
    </row>
    <row r="231" spans="1:22">
      <c r="A231" s="3">
        <v>43637</v>
      </c>
      <c r="B231" s="4" t="s">
        <v>38</v>
      </c>
      <c r="C231" s="4">
        <v>300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7">
        <f t="shared" si="32"/>
        <v>12000</v>
      </c>
      <c r="V231" s="8"/>
    </row>
    <row r="232" spans="1:22">
      <c r="A232" s="3">
        <v>43637</v>
      </c>
      <c r="B232" s="4" t="s">
        <v>39</v>
      </c>
      <c r="C232" s="4">
        <v>300</v>
      </c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7">
        <f t="shared" si="32"/>
        <v>12000</v>
      </c>
      <c r="V232" s="8">
        <f>SUM(U228:U232)</f>
        <v>58700</v>
      </c>
    </row>
    <row r="233" spans="1:22">
      <c r="A233" s="6" t="s">
        <v>1</v>
      </c>
      <c r="B233" s="6"/>
      <c r="C233" s="6">
        <f t="shared" ref="C233:T233" si="35">SUM(C223:C232)</f>
        <v>2273</v>
      </c>
      <c r="D233" s="6">
        <f t="shared" si="35"/>
        <v>0</v>
      </c>
      <c r="E233" s="6">
        <f t="shared" si="35"/>
        <v>0</v>
      </c>
      <c r="F233" s="6">
        <f t="shared" si="35"/>
        <v>0</v>
      </c>
      <c r="G233" s="6">
        <f t="shared" si="35"/>
        <v>0</v>
      </c>
      <c r="H233" s="6">
        <f t="shared" si="35"/>
        <v>0</v>
      </c>
      <c r="I233" s="6">
        <f t="shared" si="35"/>
        <v>407</v>
      </c>
      <c r="J233" s="6">
        <f t="shared" si="35"/>
        <v>0</v>
      </c>
      <c r="K233" s="6">
        <f t="shared" si="35"/>
        <v>366</v>
      </c>
      <c r="L233" s="6">
        <f t="shared" si="35"/>
        <v>0</v>
      </c>
      <c r="M233" s="6">
        <f t="shared" si="35"/>
        <v>0</v>
      </c>
      <c r="N233" s="6">
        <f t="shared" si="35"/>
        <v>0</v>
      </c>
      <c r="O233" s="6">
        <f t="shared" si="35"/>
        <v>0</v>
      </c>
      <c r="P233" s="6">
        <f t="shared" si="35"/>
        <v>100</v>
      </c>
      <c r="Q233" s="6">
        <f t="shared" si="35"/>
        <v>0</v>
      </c>
      <c r="R233" s="6">
        <f t="shared" si="35"/>
        <v>0</v>
      </c>
      <c r="S233" s="6">
        <f t="shared" si="35"/>
        <v>26</v>
      </c>
      <c r="T233" s="6">
        <f t="shared" si="35"/>
        <v>0</v>
      </c>
      <c r="U233" s="46">
        <f t="shared" si="32"/>
        <v>142935</v>
      </c>
      <c r="V233" s="8"/>
    </row>
    <row r="234" spans="1:22">
      <c r="A234" s="3">
        <v>43638</v>
      </c>
      <c r="B234" s="4" t="s">
        <v>22</v>
      </c>
      <c r="C234" s="4"/>
      <c r="D234" s="4"/>
      <c r="E234" s="4"/>
      <c r="F234" s="4"/>
      <c r="G234" s="4"/>
      <c r="H234" s="4"/>
      <c r="I234" s="4">
        <v>5</v>
      </c>
      <c r="J234" s="4"/>
      <c r="K234" s="4">
        <v>89</v>
      </c>
      <c r="L234" s="4"/>
      <c r="M234" s="4"/>
      <c r="N234" s="4">
        <v>167</v>
      </c>
      <c r="O234" s="4"/>
      <c r="P234" s="4"/>
      <c r="Q234" s="4"/>
      <c r="R234" s="4"/>
      <c r="S234" s="4"/>
      <c r="T234" s="4"/>
      <c r="U234" s="7">
        <f t="shared" si="32"/>
        <v>8695</v>
      </c>
      <c r="V234" s="8"/>
    </row>
    <row r="235" spans="1:22">
      <c r="A235" s="3">
        <v>43638</v>
      </c>
      <c r="B235" s="4" t="s">
        <v>24</v>
      </c>
      <c r="C235" s="4"/>
      <c r="D235" s="4"/>
      <c r="E235" s="4"/>
      <c r="F235" s="4"/>
      <c r="G235" s="4"/>
      <c r="H235" s="4"/>
      <c r="I235" s="4">
        <v>350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7">
        <f t="shared" si="32"/>
        <v>8750</v>
      </c>
      <c r="V235" s="8"/>
    </row>
    <row r="236" spans="1:22">
      <c r="A236" s="3">
        <v>43638</v>
      </c>
      <c r="B236" s="4" t="s">
        <v>32</v>
      </c>
      <c r="C236" s="4">
        <v>500</v>
      </c>
      <c r="D236" s="4"/>
      <c r="E236" s="4"/>
      <c r="F236" s="4"/>
      <c r="G236" s="4"/>
      <c r="H236" s="4"/>
      <c r="I236" s="4">
        <v>15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7">
        <f t="shared" si="32"/>
        <v>20375</v>
      </c>
      <c r="V236" s="8">
        <f>SUM(U234:U236)</f>
        <v>37820</v>
      </c>
    </row>
    <row r="237" spans="1:22">
      <c r="A237" s="3">
        <v>43638</v>
      </c>
      <c r="B237" s="4" t="s">
        <v>33</v>
      </c>
      <c r="C237" s="4">
        <v>450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7">
        <f t="shared" si="32"/>
        <v>18000</v>
      </c>
      <c r="V237" s="8"/>
    </row>
    <row r="238" spans="1:22">
      <c r="A238" s="3">
        <v>43638</v>
      </c>
      <c r="B238" s="4" t="s">
        <v>34</v>
      </c>
      <c r="C238" s="4">
        <v>250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7">
        <f t="shared" si="32"/>
        <v>10000</v>
      </c>
      <c r="V238" s="8">
        <f>SUM(U237:U238)</f>
        <v>28000</v>
      </c>
    </row>
    <row r="239" spans="1:22">
      <c r="A239" s="3">
        <v>43638</v>
      </c>
      <c r="B239" s="4" t="s">
        <v>35</v>
      </c>
      <c r="C239" s="4">
        <v>190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7">
        <f t="shared" si="32"/>
        <v>7600</v>
      </c>
      <c r="V239" s="8"/>
    </row>
    <row r="240" spans="1:22">
      <c r="A240" s="3">
        <v>43638</v>
      </c>
      <c r="B240" s="4" t="s">
        <v>36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>
        <v>29</v>
      </c>
      <c r="T240" s="4"/>
      <c r="U240" s="7">
        <f t="shared" si="32"/>
        <v>27550</v>
      </c>
      <c r="V240" s="8"/>
    </row>
    <row r="241" spans="1:23">
      <c r="A241" s="3">
        <v>43638</v>
      </c>
      <c r="B241" s="4" t="s">
        <v>37</v>
      </c>
      <c r="C241" s="4">
        <v>250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7">
        <f t="shared" si="32"/>
        <v>10000</v>
      </c>
      <c r="V241" s="8"/>
    </row>
    <row r="242" spans="1:23">
      <c r="A242" s="3">
        <v>43638</v>
      </c>
      <c r="B242" s="4" t="s">
        <v>38</v>
      </c>
      <c r="C242" s="4">
        <v>250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7">
        <f t="shared" si="32"/>
        <v>10000</v>
      </c>
      <c r="V242" s="8"/>
    </row>
    <row r="243" spans="1:23">
      <c r="A243" s="3">
        <v>43638</v>
      </c>
      <c r="B243" s="4" t="s">
        <v>39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7">
        <f t="shared" si="32"/>
        <v>0</v>
      </c>
      <c r="V243" s="8">
        <f>SUM(U239:U243)</f>
        <v>55150</v>
      </c>
    </row>
    <row r="244" spans="1:23">
      <c r="A244" s="6" t="s">
        <v>1</v>
      </c>
      <c r="B244" s="6"/>
      <c r="C244" s="6">
        <f t="shared" ref="C244:T244" si="36">SUM(C234:C243)</f>
        <v>1890</v>
      </c>
      <c r="D244" s="6">
        <f t="shared" si="36"/>
        <v>0</v>
      </c>
      <c r="E244" s="6">
        <f t="shared" si="36"/>
        <v>0</v>
      </c>
      <c r="F244" s="6">
        <f t="shared" si="36"/>
        <v>0</v>
      </c>
      <c r="G244" s="6">
        <f t="shared" si="36"/>
        <v>0</v>
      </c>
      <c r="H244" s="6">
        <f t="shared" si="36"/>
        <v>0</v>
      </c>
      <c r="I244" s="6">
        <f t="shared" si="36"/>
        <v>370</v>
      </c>
      <c r="J244" s="6">
        <f t="shared" si="36"/>
        <v>0</v>
      </c>
      <c r="K244" s="6">
        <f t="shared" si="36"/>
        <v>89</v>
      </c>
      <c r="L244" s="6">
        <f t="shared" si="36"/>
        <v>0</v>
      </c>
      <c r="M244" s="6">
        <f t="shared" si="36"/>
        <v>0</v>
      </c>
      <c r="N244" s="6">
        <f t="shared" si="36"/>
        <v>167</v>
      </c>
      <c r="O244" s="6">
        <f t="shared" si="36"/>
        <v>0</v>
      </c>
      <c r="P244" s="6">
        <f t="shared" si="36"/>
        <v>0</v>
      </c>
      <c r="Q244" s="6">
        <f t="shared" si="36"/>
        <v>0</v>
      </c>
      <c r="R244" s="6">
        <f t="shared" si="36"/>
        <v>0</v>
      </c>
      <c r="S244" s="6">
        <f t="shared" si="36"/>
        <v>29</v>
      </c>
      <c r="T244" s="6">
        <f t="shared" si="36"/>
        <v>0</v>
      </c>
      <c r="U244" s="46">
        <f t="shared" si="32"/>
        <v>120970</v>
      </c>
      <c r="V244" s="8"/>
    </row>
    <row r="245" spans="1:23">
      <c r="A245" s="3">
        <v>43639</v>
      </c>
      <c r="B245" s="4" t="s">
        <v>22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7">
        <f t="shared" si="32"/>
        <v>0</v>
      </c>
      <c r="V245" s="8"/>
    </row>
    <row r="246" spans="1:23">
      <c r="A246" s="3">
        <v>43639</v>
      </c>
      <c r="B246" s="4" t="s">
        <v>24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7">
        <f t="shared" si="32"/>
        <v>0</v>
      </c>
      <c r="V246" s="8"/>
    </row>
    <row r="247" spans="1:23">
      <c r="A247" s="3">
        <v>43639</v>
      </c>
      <c r="B247" s="4" t="s">
        <v>32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7">
        <f t="shared" si="32"/>
        <v>0</v>
      </c>
      <c r="V247" s="8">
        <f>SUM(U245:U247)</f>
        <v>0</v>
      </c>
    </row>
    <row r="248" spans="1:23">
      <c r="A248" s="3">
        <v>43639</v>
      </c>
      <c r="B248" s="4" t="s">
        <v>33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7">
        <f t="shared" si="32"/>
        <v>0</v>
      </c>
      <c r="V248" s="8"/>
    </row>
    <row r="249" spans="1:23">
      <c r="A249" s="3">
        <v>43639</v>
      </c>
      <c r="B249" s="4" t="s">
        <v>34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7">
        <f t="shared" si="32"/>
        <v>0</v>
      </c>
      <c r="V249" s="8">
        <f>SUM(U248:U249)</f>
        <v>0</v>
      </c>
    </row>
    <row r="250" spans="1:23">
      <c r="A250" s="3">
        <v>43639</v>
      </c>
      <c r="B250" s="4" t="s">
        <v>35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7">
        <f t="shared" si="32"/>
        <v>0</v>
      </c>
      <c r="V250" s="8"/>
    </row>
    <row r="251" spans="1:23">
      <c r="A251" s="3">
        <v>43639</v>
      </c>
      <c r="B251" s="4" t="s">
        <v>36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7">
        <f t="shared" si="32"/>
        <v>0</v>
      </c>
      <c r="V251" s="8"/>
    </row>
    <row r="252" spans="1:23">
      <c r="A252" s="3">
        <v>43639</v>
      </c>
      <c r="B252" s="4" t="s">
        <v>37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7">
        <f t="shared" si="32"/>
        <v>0</v>
      </c>
      <c r="V252" s="8"/>
    </row>
    <row r="253" spans="1:23">
      <c r="A253" s="3">
        <v>43639</v>
      </c>
      <c r="B253" s="4" t="s">
        <v>38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7">
        <f t="shared" si="32"/>
        <v>0</v>
      </c>
      <c r="V253" s="8"/>
    </row>
    <row r="254" spans="1:23">
      <c r="A254" s="3">
        <v>43639</v>
      </c>
      <c r="B254" s="4" t="s">
        <v>39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7">
        <f t="shared" si="32"/>
        <v>0</v>
      </c>
      <c r="V254" s="8">
        <f>SUM(U250:U254)</f>
        <v>0</v>
      </c>
    </row>
    <row r="255" spans="1:23">
      <c r="A255" s="6" t="s">
        <v>1</v>
      </c>
      <c r="B255" s="6"/>
      <c r="C255" s="6">
        <f t="shared" ref="C255:T255" si="37">SUM(C245:C254)</f>
        <v>0</v>
      </c>
      <c r="D255" s="6">
        <f t="shared" si="37"/>
        <v>0</v>
      </c>
      <c r="E255" s="6">
        <f t="shared" si="37"/>
        <v>0</v>
      </c>
      <c r="F255" s="6">
        <f t="shared" si="37"/>
        <v>0</v>
      </c>
      <c r="G255" s="6">
        <f t="shared" si="37"/>
        <v>0</v>
      </c>
      <c r="H255" s="6">
        <f t="shared" si="37"/>
        <v>0</v>
      </c>
      <c r="I255" s="6">
        <f t="shared" si="37"/>
        <v>0</v>
      </c>
      <c r="J255" s="6">
        <f t="shared" si="37"/>
        <v>0</v>
      </c>
      <c r="K255" s="6">
        <f t="shared" si="37"/>
        <v>0</v>
      </c>
      <c r="L255" s="6">
        <f t="shared" si="37"/>
        <v>0</v>
      </c>
      <c r="M255" s="6">
        <f t="shared" si="37"/>
        <v>0</v>
      </c>
      <c r="N255" s="6">
        <f t="shared" si="37"/>
        <v>0</v>
      </c>
      <c r="O255" s="6">
        <f t="shared" si="37"/>
        <v>0</v>
      </c>
      <c r="P255" s="6">
        <f t="shared" si="37"/>
        <v>0</v>
      </c>
      <c r="Q255" s="6">
        <f t="shared" si="37"/>
        <v>0</v>
      </c>
      <c r="R255" s="6">
        <f t="shared" si="37"/>
        <v>0</v>
      </c>
      <c r="S255" s="6">
        <f t="shared" si="37"/>
        <v>0</v>
      </c>
      <c r="T255" s="6">
        <f t="shared" si="37"/>
        <v>0</v>
      </c>
      <c r="U255" s="46">
        <f t="shared" si="32"/>
        <v>0</v>
      </c>
      <c r="V255" s="8"/>
    </row>
    <row r="256" spans="1:23">
      <c r="A256" s="3">
        <v>43640</v>
      </c>
      <c r="B256" s="4" t="s">
        <v>22</v>
      </c>
      <c r="C256" s="4"/>
      <c r="D256" s="4"/>
      <c r="E256" s="4"/>
      <c r="F256" s="4"/>
      <c r="G256" s="4"/>
      <c r="H256" s="4"/>
      <c r="I256" s="4">
        <v>10</v>
      </c>
      <c r="J256" s="4"/>
      <c r="K256" s="4">
        <v>264</v>
      </c>
      <c r="L256" s="4"/>
      <c r="M256" s="4">
        <v>150</v>
      </c>
      <c r="N256" s="4"/>
      <c r="O256" s="4"/>
      <c r="P256" s="4"/>
      <c r="Q256" s="4"/>
      <c r="R256" s="4"/>
      <c r="S256" s="4"/>
      <c r="T256" s="4"/>
      <c r="U256" s="7">
        <f t="shared" si="32"/>
        <v>15310</v>
      </c>
      <c r="V256" s="8"/>
      <c r="W256">
        <f>U266+U277+U288+U299+U310+U321</f>
        <v>911285</v>
      </c>
    </row>
    <row r="257" spans="1:22">
      <c r="A257" s="3">
        <v>43640</v>
      </c>
      <c r="B257" s="4" t="s">
        <v>24</v>
      </c>
      <c r="C257" s="4"/>
      <c r="D257" s="4"/>
      <c r="E257" s="4"/>
      <c r="F257" s="4"/>
      <c r="G257" s="4"/>
      <c r="H257" s="4"/>
      <c r="I257" s="4">
        <v>273</v>
      </c>
      <c r="J257" s="4"/>
      <c r="K257" s="4"/>
      <c r="L257" s="4"/>
      <c r="M257" s="4"/>
      <c r="N257" s="4"/>
      <c r="O257" s="4"/>
      <c r="P257" s="4">
        <v>200</v>
      </c>
      <c r="Q257" s="4"/>
      <c r="R257" s="4"/>
      <c r="S257" s="4"/>
      <c r="T257" s="4"/>
      <c r="U257" s="7">
        <f t="shared" si="32"/>
        <v>11825</v>
      </c>
      <c r="V257" s="8"/>
    </row>
    <row r="258" spans="1:22">
      <c r="A258" s="3">
        <v>43640</v>
      </c>
      <c r="B258" s="4" t="s">
        <v>32</v>
      </c>
      <c r="C258" s="4">
        <v>50</v>
      </c>
      <c r="D258" s="4"/>
      <c r="E258" s="4"/>
      <c r="F258" s="4"/>
      <c r="G258" s="4"/>
      <c r="H258" s="4"/>
      <c r="I258" s="4">
        <v>17</v>
      </c>
      <c r="J258" s="4"/>
      <c r="K258" s="4"/>
      <c r="L258" s="4"/>
      <c r="M258" s="4">
        <v>800</v>
      </c>
      <c r="N258" s="4"/>
      <c r="O258" s="4"/>
      <c r="P258" s="4"/>
      <c r="Q258" s="4"/>
      <c r="R258" s="4"/>
      <c r="S258" s="4"/>
      <c r="T258" s="4"/>
      <c r="U258" s="7">
        <f t="shared" si="32"/>
        <v>26425</v>
      </c>
      <c r="V258" s="8">
        <f>SUM(U256:U258)</f>
        <v>53560</v>
      </c>
    </row>
    <row r="259" spans="1:22">
      <c r="A259" s="3">
        <v>43640</v>
      </c>
      <c r="B259" s="4" t="s">
        <v>33</v>
      </c>
      <c r="C259" s="4">
        <v>968</v>
      </c>
      <c r="D259" s="4"/>
      <c r="E259" s="4"/>
      <c r="F259" s="4">
        <v>200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7">
        <f t="shared" si="32"/>
        <v>46720</v>
      </c>
      <c r="V259" s="8"/>
    </row>
    <row r="260" spans="1:22">
      <c r="A260" s="3">
        <v>43640</v>
      </c>
      <c r="B260" s="4" t="s">
        <v>34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>
        <v>11</v>
      </c>
      <c r="S260" s="4"/>
      <c r="T260" s="4"/>
      <c r="U260" s="7">
        <f t="shared" si="32"/>
        <v>11000</v>
      </c>
      <c r="V260" s="8">
        <f>SUM(U259:U260)</f>
        <v>57720</v>
      </c>
    </row>
    <row r="261" spans="1:22">
      <c r="A261" s="3">
        <v>43640</v>
      </c>
      <c r="B261" s="4" t="s">
        <v>35</v>
      </c>
      <c r="C261" s="4">
        <v>480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7">
        <f t="shared" si="32"/>
        <v>19200</v>
      </c>
      <c r="V261" s="8"/>
    </row>
    <row r="262" spans="1:22">
      <c r="A262" s="3">
        <v>43640</v>
      </c>
      <c r="B262" s="4" t="s">
        <v>36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>
        <v>14</v>
      </c>
      <c r="T262" s="4"/>
      <c r="U262" s="7">
        <f t="shared" si="32"/>
        <v>13300</v>
      </c>
      <c r="V262" s="8"/>
    </row>
    <row r="263" spans="1:22">
      <c r="A263" s="3">
        <v>43640</v>
      </c>
      <c r="B263" s="4" t="s">
        <v>37</v>
      </c>
      <c r="C263" s="4">
        <v>500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7">
        <f t="shared" si="32"/>
        <v>20000</v>
      </c>
      <c r="V263" s="8"/>
    </row>
    <row r="264" spans="1:22">
      <c r="A264" s="3">
        <v>43640</v>
      </c>
      <c r="B264" s="4" t="s">
        <v>38</v>
      </c>
      <c r="C264" s="4">
        <v>420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7">
        <f t="shared" si="32"/>
        <v>16800</v>
      </c>
      <c r="V264" s="8"/>
    </row>
    <row r="265" spans="1:22">
      <c r="A265" s="3">
        <v>43640</v>
      </c>
      <c r="B265" s="4" t="s">
        <v>39</v>
      </c>
      <c r="C265" s="4">
        <v>250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7">
        <f t="shared" si="32"/>
        <v>10000</v>
      </c>
      <c r="V265" s="8">
        <f>SUM(U261:U265)</f>
        <v>79300</v>
      </c>
    </row>
    <row r="266" spans="1:22">
      <c r="A266" s="6" t="s">
        <v>1</v>
      </c>
      <c r="B266" s="6"/>
      <c r="C266" s="6">
        <f t="shared" ref="C266:T266" si="38">SUM(C256:C265)</f>
        <v>2668</v>
      </c>
      <c r="D266" s="6">
        <f t="shared" si="38"/>
        <v>0</v>
      </c>
      <c r="E266" s="6">
        <f t="shared" si="38"/>
        <v>0</v>
      </c>
      <c r="F266" s="6">
        <f t="shared" si="38"/>
        <v>200</v>
      </c>
      <c r="G266" s="6">
        <f t="shared" si="38"/>
        <v>0</v>
      </c>
      <c r="H266" s="6">
        <f t="shared" si="38"/>
        <v>0</v>
      </c>
      <c r="I266" s="6">
        <f t="shared" si="38"/>
        <v>300</v>
      </c>
      <c r="J266" s="6">
        <f t="shared" si="38"/>
        <v>0</v>
      </c>
      <c r="K266" s="6">
        <f t="shared" si="38"/>
        <v>264</v>
      </c>
      <c r="L266" s="6">
        <f t="shared" si="38"/>
        <v>0</v>
      </c>
      <c r="M266" s="6">
        <f t="shared" si="38"/>
        <v>950</v>
      </c>
      <c r="N266" s="6">
        <f t="shared" si="38"/>
        <v>0</v>
      </c>
      <c r="O266" s="6">
        <f t="shared" si="38"/>
        <v>0</v>
      </c>
      <c r="P266" s="6">
        <f t="shared" si="38"/>
        <v>200</v>
      </c>
      <c r="Q266" s="6">
        <f t="shared" si="38"/>
        <v>0</v>
      </c>
      <c r="R266" s="6">
        <f t="shared" si="38"/>
        <v>11</v>
      </c>
      <c r="S266" s="6">
        <f t="shared" si="38"/>
        <v>14</v>
      </c>
      <c r="T266" s="6">
        <f t="shared" si="38"/>
        <v>0</v>
      </c>
      <c r="U266" s="46">
        <f t="shared" si="32"/>
        <v>190580</v>
      </c>
      <c r="V266" s="8"/>
    </row>
    <row r="267" spans="1:22">
      <c r="A267" s="3">
        <v>43641</v>
      </c>
      <c r="B267" s="4" t="s">
        <v>22</v>
      </c>
      <c r="C267" s="4"/>
      <c r="D267" s="4"/>
      <c r="E267" s="4"/>
      <c r="F267" s="4"/>
      <c r="G267" s="4"/>
      <c r="H267" s="4"/>
      <c r="I267" s="4">
        <v>4</v>
      </c>
      <c r="J267" s="4"/>
      <c r="K267" s="4">
        <v>268</v>
      </c>
      <c r="L267" s="4"/>
      <c r="M267" s="4"/>
      <c r="N267" s="4"/>
      <c r="O267" s="4"/>
      <c r="P267" s="4"/>
      <c r="Q267" s="4"/>
      <c r="R267" s="4"/>
      <c r="S267" s="4"/>
      <c r="T267" s="4"/>
      <c r="U267" s="7">
        <f t="shared" si="32"/>
        <v>10820</v>
      </c>
      <c r="V267" s="8"/>
    </row>
    <row r="268" spans="1:22">
      <c r="A268" s="3">
        <v>43641</v>
      </c>
      <c r="B268" s="4" t="s">
        <v>24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>
        <v>500</v>
      </c>
      <c r="Q268" s="4"/>
      <c r="R268" s="4"/>
      <c r="S268" s="4"/>
      <c r="T268" s="4"/>
      <c r="U268" s="7">
        <f t="shared" si="32"/>
        <v>12500</v>
      </c>
      <c r="V268" s="8"/>
    </row>
    <row r="269" spans="1:22">
      <c r="A269" s="3">
        <v>43641</v>
      </c>
      <c r="B269" s="4" t="s">
        <v>32</v>
      </c>
      <c r="C269" s="4">
        <v>400</v>
      </c>
      <c r="D269" s="4">
        <v>240</v>
      </c>
      <c r="E269" s="4"/>
      <c r="F269" s="4"/>
      <c r="G269" s="4"/>
      <c r="H269" s="4"/>
      <c r="I269" s="4">
        <v>15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7">
        <f t="shared" si="32"/>
        <v>22375</v>
      </c>
      <c r="V269" s="8">
        <f>SUM(U267:U269)</f>
        <v>45695</v>
      </c>
    </row>
    <row r="270" spans="1:22">
      <c r="A270" s="3">
        <v>43641</v>
      </c>
      <c r="B270" s="4" t="s">
        <v>33</v>
      </c>
      <c r="C270" s="4">
        <v>300</v>
      </c>
      <c r="D270" s="4">
        <v>200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7">
        <f t="shared" ref="U270:U332" si="39">(C270*40)+(D270*25)+(E270*20)+(F270*40)+(G270*50)+(H270*50)+(I270*25)+(J270*30)+(K270*40)+(L270*30)+(M270*30)+(N270*30)+(O270*30)+(P270*25+(Q270*1000)+(R270*1000)+(S270*950)+(T270*40))</f>
        <v>17000</v>
      </c>
      <c r="V270" s="8"/>
    </row>
    <row r="271" spans="1:22">
      <c r="A271" s="3">
        <v>43641</v>
      </c>
      <c r="B271" s="4" t="s">
        <v>34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>
        <v>10</v>
      </c>
      <c r="S271" s="4"/>
      <c r="T271" s="4"/>
      <c r="U271" s="7">
        <f t="shared" si="39"/>
        <v>10000</v>
      </c>
      <c r="V271" s="8">
        <f>SUM(U270:U271)</f>
        <v>27000</v>
      </c>
    </row>
    <row r="272" spans="1:22">
      <c r="A272" s="3">
        <v>43641</v>
      </c>
      <c r="B272" s="4" t="s">
        <v>35</v>
      </c>
      <c r="C272" s="4">
        <v>300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7">
        <f t="shared" si="39"/>
        <v>12000</v>
      </c>
      <c r="V272" s="8"/>
    </row>
    <row r="273" spans="1:22">
      <c r="A273" s="3">
        <v>43641</v>
      </c>
      <c r="B273" s="4" t="s">
        <v>36</v>
      </c>
      <c r="C273" s="4">
        <v>350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7">
        <f t="shared" si="39"/>
        <v>14000</v>
      </c>
      <c r="V273" s="8"/>
    </row>
    <row r="274" spans="1:22">
      <c r="A274" s="3">
        <v>43641</v>
      </c>
      <c r="B274" s="4" t="s">
        <v>37</v>
      </c>
      <c r="C274" s="4">
        <v>300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7">
        <f t="shared" si="39"/>
        <v>12000</v>
      </c>
      <c r="V274" s="8"/>
    </row>
    <row r="275" spans="1:22">
      <c r="A275" s="3">
        <v>43641</v>
      </c>
      <c r="B275" s="4" t="s">
        <v>38</v>
      </c>
      <c r="C275" s="4">
        <v>150</v>
      </c>
      <c r="D275" s="4"/>
      <c r="E275" s="4"/>
      <c r="F275" s="4">
        <v>200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7">
        <f t="shared" si="39"/>
        <v>14000</v>
      </c>
      <c r="V275" s="8"/>
    </row>
    <row r="276" spans="1:22">
      <c r="A276" s="3">
        <v>43641</v>
      </c>
      <c r="B276" s="4" t="s">
        <v>39</v>
      </c>
      <c r="C276" s="4"/>
      <c r="D276" s="4"/>
      <c r="E276" s="4"/>
      <c r="F276" s="4">
        <v>300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7">
        <f t="shared" si="39"/>
        <v>12000</v>
      </c>
      <c r="V276" s="8">
        <f>SUM(U272:U276)</f>
        <v>64000</v>
      </c>
    </row>
    <row r="277" spans="1:22">
      <c r="A277" s="6" t="s">
        <v>1</v>
      </c>
      <c r="B277" s="6"/>
      <c r="C277" s="6">
        <f t="shared" ref="C277:T277" si="40">SUM(C267:C276)</f>
        <v>1800</v>
      </c>
      <c r="D277" s="6">
        <f t="shared" si="40"/>
        <v>440</v>
      </c>
      <c r="E277" s="6">
        <f t="shared" si="40"/>
        <v>0</v>
      </c>
      <c r="F277" s="6">
        <f t="shared" si="40"/>
        <v>500</v>
      </c>
      <c r="G277" s="6">
        <f t="shared" si="40"/>
        <v>0</v>
      </c>
      <c r="H277" s="6">
        <f t="shared" si="40"/>
        <v>0</v>
      </c>
      <c r="I277" s="6">
        <f t="shared" si="40"/>
        <v>19</v>
      </c>
      <c r="J277" s="6">
        <f t="shared" si="40"/>
        <v>0</v>
      </c>
      <c r="K277" s="6">
        <f t="shared" si="40"/>
        <v>268</v>
      </c>
      <c r="L277" s="6">
        <f t="shared" si="40"/>
        <v>0</v>
      </c>
      <c r="M277" s="6">
        <f t="shared" si="40"/>
        <v>0</v>
      </c>
      <c r="N277" s="6">
        <f t="shared" si="40"/>
        <v>0</v>
      </c>
      <c r="O277" s="6">
        <f t="shared" si="40"/>
        <v>0</v>
      </c>
      <c r="P277" s="6">
        <f t="shared" si="40"/>
        <v>500</v>
      </c>
      <c r="Q277" s="6">
        <f t="shared" si="40"/>
        <v>0</v>
      </c>
      <c r="R277" s="6">
        <f t="shared" si="40"/>
        <v>10</v>
      </c>
      <c r="S277" s="6">
        <f t="shared" si="40"/>
        <v>0</v>
      </c>
      <c r="T277" s="6">
        <f t="shared" si="40"/>
        <v>0</v>
      </c>
      <c r="U277" s="46">
        <f t="shared" si="39"/>
        <v>136695</v>
      </c>
      <c r="V277" s="8"/>
    </row>
    <row r="278" spans="1:22">
      <c r="A278" s="3">
        <v>43642</v>
      </c>
      <c r="B278" s="4" t="s">
        <v>22</v>
      </c>
      <c r="C278" s="4"/>
      <c r="D278" s="4"/>
      <c r="E278" s="4"/>
      <c r="F278" s="4"/>
      <c r="G278" s="4"/>
      <c r="H278" s="4"/>
      <c r="I278" s="4"/>
      <c r="J278" s="4"/>
      <c r="K278" s="4">
        <v>438</v>
      </c>
      <c r="L278" s="4"/>
      <c r="M278" s="4"/>
      <c r="N278" s="4"/>
      <c r="O278" s="4"/>
      <c r="P278" s="4"/>
      <c r="Q278" s="4"/>
      <c r="R278" s="4"/>
      <c r="S278" s="4"/>
      <c r="T278" s="4"/>
      <c r="U278" s="7">
        <f t="shared" si="39"/>
        <v>17520</v>
      </c>
      <c r="V278" s="8"/>
    </row>
    <row r="279" spans="1:22">
      <c r="A279" s="3">
        <v>43642</v>
      </c>
      <c r="B279" s="4" t="s">
        <v>24</v>
      </c>
      <c r="C279" s="4"/>
      <c r="D279" s="4"/>
      <c r="E279" s="4"/>
      <c r="F279" s="4"/>
      <c r="G279" s="4"/>
      <c r="H279" s="4"/>
      <c r="I279" s="4">
        <v>500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7">
        <f t="shared" si="39"/>
        <v>12500</v>
      </c>
      <c r="V279" s="8"/>
    </row>
    <row r="280" spans="1:22">
      <c r="A280" s="3">
        <v>43642</v>
      </c>
      <c r="B280" s="4" t="s">
        <v>32</v>
      </c>
      <c r="C280" s="4">
        <v>517</v>
      </c>
      <c r="D280" s="4"/>
      <c r="E280" s="4"/>
      <c r="F280" s="4"/>
      <c r="G280" s="4"/>
      <c r="H280" s="4"/>
      <c r="I280" s="4">
        <v>8</v>
      </c>
      <c r="J280" s="4"/>
      <c r="K280" s="4"/>
      <c r="L280" s="4">
        <v>100</v>
      </c>
      <c r="M280" s="4"/>
      <c r="N280" s="4"/>
      <c r="O280" s="4"/>
      <c r="P280" s="4"/>
      <c r="Q280" s="4">
        <v>13</v>
      </c>
      <c r="R280" s="4">
        <v>5</v>
      </c>
      <c r="S280" s="4"/>
      <c r="T280" s="4"/>
      <c r="U280" s="7">
        <f t="shared" si="39"/>
        <v>41880</v>
      </c>
      <c r="V280" s="8">
        <f>SUM(U278:U280)</f>
        <v>71900</v>
      </c>
    </row>
    <row r="281" spans="1:22">
      <c r="A281" s="3">
        <v>43642</v>
      </c>
      <c r="B281" s="4" t="s">
        <v>33</v>
      </c>
      <c r="C281" s="4">
        <v>400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7">
        <f t="shared" si="39"/>
        <v>16000</v>
      </c>
      <c r="V281" s="8"/>
    </row>
    <row r="282" spans="1:22">
      <c r="A282" s="3">
        <v>43642</v>
      </c>
      <c r="B282" s="4" t="s">
        <v>34</v>
      </c>
      <c r="C282" s="4">
        <v>300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7">
        <f t="shared" si="39"/>
        <v>12000</v>
      </c>
      <c r="V282" s="8">
        <f>SUM(U281:U282)</f>
        <v>28000</v>
      </c>
    </row>
    <row r="283" spans="1:22">
      <c r="A283" s="3">
        <v>43642</v>
      </c>
      <c r="B283" s="4" t="s">
        <v>35</v>
      </c>
      <c r="C283" s="4">
        <v>254</v>
      </c>
      <c r="D283" s="4"/>
      <c r="E283" s="4"/>
      <c r="F283" s="4"/>
      <c r="G283" s="4"/>
      <c r="H283" s="4">
        <v>62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7">
        <f t="shared" si="39"/>
        <v>13260</v>
      </c>
      <c r="V283" s="8"/>
    </row>
    <row r="284" spans="1:22">
      <c r="A284" s="3">
        <v>43642</v>
      </c>
      <c r="B284" s="4" t="s">
        <v>36</v>
      </c>
      <c r="C284" s="4">
        <v>300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7">
        <f t="shared" si="39"/>
        <v>12000</v>
      </c>
      <c r="V284" s="8"/>
    </row>
    <row r="285" spans="1:22">
      <c r="A285" s="3">
        <v>43642</v>
      </c>
      <c r="B285" s="4" t="s">
        <v>37</v>
      </c>
      <c r="C285" s="4">
        <v>120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7">
        <f t="shared" si="39"/>
        <v>4800</v>
      </c>
      <c r="V285" s="8"/>
    </row>
    <row r="286" spans="1:22">
      <c r="A286" s="3">
        <v>43642</v>
      </c>
      <c r="B286" s="4" t="s">
        <v>38</v>
      </c>
      <c r="C286" s="4"/>
      <c r="D286" s="4"/>
      <c r="E286" s="4"/>
      <c r="F286" s="4">
        <v>200</v>
      </c>
      <c r="G286" s="4"/>
      <c r="H286" s="4">
        <v>50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7">
        <f t="shared" si="39"/>
        <v>10500</v>
      </c>
      <c r="V286" s="8"/>
    </row>
    <row r="287" spans="1:22">
      <c r="A287" s="3">
        <v>43642</v>
      </c>
      <c r="B287" s="4" t="s">
        <v>39</v>
      </c>
      <c r="C287" s="4"/>
      <c r="D287" s="4"/>
      <c r="E287" s="4"/>
      <c r="F287" s="4">
        <v>316</v>
      </c>
      <c r="G287" s="4"/>
      <c r="H287" s="4">
        <v>50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7">
        <f t="shared" si="39"/>
        <v>15140</v>
      </c>
      <c r="V287" s="8">
        <f>SUM(U283:U287)</f>
        <v>55700</v>
      </c>
    </row>
    <row r="288" spans="1:22">
      <c r="A288" s="6" t="s">
        <v>1</v>
      </c>
      <c r="B288" s="6"/>
      <c r="C288" s="6">
        <f t="shared" ref="C288:T288" si="41">SUM(C278:C287)</f>
        <v>1891</v>
      </c>
      <c r="D288" s="6">
        <f t="shared" si="41"/>
        <v>0</v>
      </c>
      <c r="E288" s="6">
        <f t="shared" si="41"/>
        <v>0</v>
      </c>
      <c r="F288" s="6">
        <f t="shared" si="41"/>
        <v>516</v>
      </c>
      <c r="G288" s="6">
        <f t="shared" si="41"/>
        <v>0</v>
      </c>
      <c r="H288" s="6">
        <f t="shared" si="41"/>
        <v>162</v>
      </c>
      <c r="I288" s="6">
        <f t="shared" si="41"/>
        <v>508</v>
      </c>
      <c r="J288" s="6">
        <f t="shared" si="41"/>
        <v>0</v>
      </c>
      <c r="K288" s="6">
        <f t="shared" si="41"/>
        <v>438</v>
      </c>
      <c r="L288" s="6">
        <f t="shared" si="41"/>
        <v>100</v>
      </c>
      <c r="M288" s="6">
        <f t="shared" si="41"/>
        <v>0</v>
      </c>
      <c r="N288" s="6">
        <f t="shared" si="41"/>
        <v>0</v>
      </c>
      <c r="O288" s="6">
        <f t="shared" si="41"/>
        <v>0</v>
      </c>
      <c r="P288" s="6">
        <f t="shared" si="41"/>
        <v>0</v>
      </c>
      <c r="Q288" s="6">
        <f t="shared" si="41"/>
        <v>13</v>
      </c>
      <c r="R288" s="6">
        <f t="shared" si="41"/>
        <v>5</v>
      </c>
      <c r="S288" s="6">
        <f t="shared" si="41"/>
        <v>0</v>
      </c>
      <c r="T288" s="6">
        <f t="shared" si="41"/>
        <v>0</v>
      </c>
      <c r="U288" s="46">
        <f t="shared" si="39"/>
        <v>155600</v>
      </c>
      <c r="V288" s="8"/>
    </row>
    <row r="289" spans="1:22">
      <c r="A289" s="3">
        <v>43643</v>
      </c>
      <c r="B289" s="4" t="s">
        <v>22</v>
      </c>
      <c r="C289" s="4"/>
      <c r="D289" s="4"/>
      <c r="E289" s="4"/>
      <c r="F289" s="4"/>
      <c r="G289" s="4"/>
      <c r="H289" s="4"/>
      <c r="I289" s="4">
        <v>23</v>
      </c>
      <c r="J289" s="4"/>
      <c r="K289" s="4">
        <v>377</v>
      </c>
      <c r="L289" s="4"/>
      <c r="M289" s="4"/>
      <c r="N289" s="4"/>
      <c r="O289" s="4"/>
      <c r="P289" s="4"/>
      <c r="Q289" s="4"/>
      <c r="R289" s="4"/>
      <c r="S289" s="4"/>
      <c r="T289" s="4"/>
      <c r="U289" s="7">
        <f t="shared" si="39"/>
        <v>15655</v>
      </c>
      <c r="V289" s="8"/>
    </row>
    <row r="290" spans="1:22">
      <c r="A290" s="3">
        <v>43643</v>
      </c>
      <c r="B290" s="4" t="s">
        <v>24</v>
      </c>
      <c r="C290" s="4"/>
      <c r="D290" s="4"/>
      <c r="E290" s="4"/>
      <c r="F290" s="4"/>
      <c r="G290" s="4"/>
      <c r="H290" s="4"/>
      <c r="I290" s="4">
        <v>200</v>
      </c>
      <c r="J290" s="4"/>
      <c r="K290" s="4"/>
      <c r="L290" s="4"/>
      <c r="M290" s="4"/>
      <c r="N290" s="4"/>
      <c r="O290" s="4"/>
      <c r="P290" s="4">
        <v>300</v>
      </c>
      <c r="Q290" s="4">
        <v>10</v>
      </c>
      <c r="R290" s="4"/>
      <c r="S290" s="4"/>
      <c r="T290" s="4"/>
      <c r="U290" s="7">
        <f t="shared" si="39"/>
        <v>22500</v>
      </c>
      <c r="V290" s="8"/>
    </row>
    <row r="291" spans="1:22">
      <c r="A291" s="3">
        <v>43643</v>
      </c>
      <c r="B291" s="4" t="s">
        <v>32</v>
      </c>
      <c r="C291" s="4">
        <v>250</v>
      </c>
      <c r="D291" s="4">
        <v>240</v>
      </c>
      <c r="E291" s="4"/>
      <c r="F291" s="4"/>
      <c r="G291" s="4"/>
      <c r="H291" s="4"/>
      <c r="I291" s="4"/>
      <c r="J291" s="4"/>
      <c r="K291" s="4"/>
      <c r="L291" s="4"/>
      <c r="M291" s="4">
        <v>300</v>
      </c>
      <c r="N291" s="4"/>
      <c r="O291" s="4"/>
      <c r="P291" s="4"/>
      <c r="Q291" s="4"/>
      <c r="R291" s="4"/>
      <c r="S291" s="4"/>
      <c r="T291" s="4"/>
      <c r="U291" s="7">
        <f t="shared" si="39"/>
        <v>25000</v>
      </c>
      <c r="V291" s="8">
        <f>SUM(U289:U291)</f>
        <v>63155</v>
      </c>
    </row>
    <row r="292" spans="1:22">
      <c r="A292" s="3">
        <v>43643</v>
      </c>
      <c r="B292" s="4" t="s">
        <v>33</v>
      </c>
      <c r="C292" s="4">
        <v>300</v>
      </c>
      <c r="D292" s="4">
        <v>100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>
        <v>150</v>
      </c>
      <c r="U292" s="7">
        <f t="shared" si="39"/>
        <v>20500</v>
      </c>
      <c r="V292" s="8"/>
    </row>
    <row r="293" spans="1:22">
      <c r="A293" s="3">
        <v>43643</v>
      </c>
      <c r="B293" s="4" t="s">
        <v>34</v>
      </c>
      <c r="C293" s="4">
        <v>300</v>
      </c>
      <c r="D293" s="4">
        <v>100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>
        <v>100</v>
      </c>
      <c r="U293" s="7">
        <f t="shared" si="39"/>
        <v>18500</v>
      </c>
      <c r="V293" s="8">
        <f>SUM(U292:U293)</f>
        <v>39000</v>
      </c>
    </row>
    <row r="294" spans="1:22">
      <c r="A294" s="3">
        <v>43643</v>
      </c>
      <c r="B294" s="4" t="s">
        <v>35</v>
      </c>
      <c r="C294" s="4">
        <v>255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7">
        <f t="shared" si="39"/>
        <v>10200</v>
      </c>
      <c r="V294" s="8"/>
    </row>
    <row r="295" spans="1:22">
      <c r="A295" s="3">
        <v>43643</v>
      </c>
      <c r="B295" s="4" t="s">
        <v>36</v>
      </c>
      <c r="C295" s="4">
        <v>100</v>
      </c>
      <c r="D295" s="4"/>
      <c r="E295" s="4"/>
      <c r="F295" s="4">
        <v>230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7">
        <f t="shared" si="39"/>
        <v>13200</v>
      </c>
      <c r="V295" s="8"/>
    </row>
    <row r="296" spans="1:22">
      <c r="A296" s="3">
        <v>43643</v>
      </c>
      <c r="B296" s="4" t="s">
        <v>37</v>
      </c>
      <c r="C296" s="4"/>
      <c r="D296" s="4"/>
      <c r="E296" s="4"/>
      <c r="F296" s="4">
        <v>250</v>
      </c>
      <c r="G296" s="4"/>
      <c r="H296" s="4">
        <v>42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7">
        <f t="shared" si="39"/>
        <v>12100</v>
      </c>
      <c r="V296" s="8"/>
    </row>
    <row r="297" spans="1:22">
      <c r="A297" s="3">
        <v>43643</v>
      </c>
      <c r="B297" s="4" t="s">
        <v>38</v>
      </c>
      <c r="C297" s="4"/>
      <c r="D297" s="4"/>
      <c r="E297" s="4"/>
      <c r="F297" s="4">
        <v>270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7">
        <f t="shared" si="39"/>
        <v>10800</v>
      </c>
      <c r="V297" s="8"/>
    </row>
    <row r="298" spans="1:22">
      <c r="A298" s="3">
        <v>43643</v>
      </c>
      <c r="B298" s="4" t="s">
        <v>39</v>
      </c>
      <c r="C298" s="4"/>
      <c r="D298" s="4"/>
      <c r="E298" s="4"/>
      <c r="F298" s="4">
        <v>280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7">
        <f t="shared" si="39"/>
        <v>11200</v>
      </c>
      <c r="V298" s="8">
        <f>SUM(U294:U298)</f>
        <v>57500</v>
      </c>
    </row>
    <row r="299" spans="1:22">
      <c r="A299" s="6" t="s">
        <v>1</v>
      </c>
      <c r="B299" s="6"/>
      <c r="C299" s="6">
        <f t="shared" ref="C299:T299" si="42">SUM(C289:C298)</f>
        <v>1205</v>
      </c>
      <c r="D299" s="6">
        <f t="shared" si="42"/>
        <v>440</v>
      </c>
      <c r="E299" s="6">
        <f t="shared" si="42"/>
        <v>0</v>
      </c>
      <c r="F299" s="6">
        <f t="shared" si="42"/>
        <v>1030</v>
      </c>
      <c r="G299" s="6">
        <f t="shared" si="42"/>
        <v>0</v>
      </c>
      <c r="H299" s="6">
        <f t="shared" si="42"/>
        <v>42</v>
      </c>
      <c r="I299" s="6">
        <f t="shared" si="42"/>
        <v>223</v>
      </c>
      <c r="J299" s="6">
        <f t="shared" si="42"/>
        <v>0</v>
      </c>
      <c r="K299" s="6">
        <f t="shared" si="42"/>
        <v>377</v>
      </c>
      <c r="L299" s="6">
        <f t="shared" si="42"/>
        <v>0</v>
      </c>
      <c r="M299" s="6">
        <f t="shared" si="42"/>
        <v>300</v>
      </c>
      <c r="N299" s="6">
        <f t="shared" si="42"/>
        <v>0</v>
      </c>
      <c r="O299" s="6">
        <f t="shared" si="42"/>
        <v>0</v>
      </c>
      <c r="P299" s="6">
        <f t="shared" si="42"/>
        <v>300</v>
      </c>
      <c r="Q299" s="6">
        <f t="shared" si="42"/>
        <v>10</v>
      </c>
      <c r="R299" s="6">
        <f t="shared" si="42"/>
        <v>0</v>
      </c>
      <c r="S299" s="6">
        <f t="shared" si="42"/>
        <v>0</v>
      </c>
      <c r="T299" s="6">
        <f t="shared" si="42"/>
        <v>250</v>
      </c>
      <c r="U299" s="46">
        <f t="shared" si="39"/>
        <v>159655</v>
      </c>
      <c r="V299" s="8"/>
    </row>
    <row r="300" spans="1:22">
      <c r="A300" s="3">
        <v>43644</v>
      </c>
      <c r="B300" s="4" t="s">
        <v>22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>
        <v>16</v>
      </c>
      <c r="R300" s="4"/>
      <c r="S300" s="4"/>
      <c r="T300" s="4"/>
      <c r="U300" s="7">
        <f t="shared" si="39"/>
        <v>16000</v>
      </c>
      <c r="V300" s="8"/>
    </row>
    <row r="301" spans="1:22">
      <c r="A301" s="3">
        <v>43644</v>
      </c>
      <c r="B301" s="4" t="s">
        <v>24</v>
      </c>
      <c r="C301" s="4"/>
      <c r="D301" s="4"/>
      <c r="E301" s="4"/>
      <c r="F301" s="4"/>
      <c r="G301" s="4"/>
      <c r="H301" s="4"/>
      <c r="I301" s="4">
        <v>669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7">
        <f t="shared" si="39"/>
        <v>16725</v>
      </c>
      <c r="V301" s="8"/>
    </row>
    <row r="302" spans="1:22">
      <c r="A302" s="3">
        <v>43644</v>
      </c>
      <c r="B302" s="4" t="s">
        <v>32</v>
      </c>
      <c r="C302" s="4">
        <v>550</v>
      </c>
      <c r="D302" s="4"/>
      <c r="E302" s="4"/>
      <c r="F302" s="4"/>
      <c r="G302" s="4"/>
      <c r="H302" s="4"/>
      <c r="I302" s="4">
        <v>16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>
        <v>125</v>
      </c>
      <c r="U302" s="7">
        <f t="shared" si="39"/>
        <v>27400</v>
      </c>
      <c r="V302" s="8">
        <f>SUM(U300:U302)</f>
        <v>60125</v>
      </c>
    </row>
    <row r="303" spans="1:22">
      <c r="A303" s="3">
        <v>43644</v>
      </c>
      <c r="B303" s="4" t="s">
        <v>33</v>
      </c>
      <c r="C303" s="4">
        <v>350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7">
        <f t="shared" si="39"/>
        <v>14000</v>
      </c>
      <c r="V303" s="8"/>
    </row>
    <row r="304" spans="1:22">
      <c r="A304" s="3">
        <v>43644</v>
      </c>
      <c r="B304" s="4" t="s">
        <v>34</v>
      </c>
      <c r="C304" s="4">
        <v>500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7">
        <f t="shared" si="39"/>
        <v>20000</v>
      </c>
      <c r="V304" s="8">
        <f>SUM(U303:U304)</f>
        <v>34000</v>
      </c>
    </row>
    <row r="305" spans="1:22">
      <c r="A305" s="3">
        <v>43644</v>
      </c>
      <c r="B305" s="4" t="s">
        <v>35</v>
      </c>
      <c r="C305" s="4">
        <v>168</v>
      </c>
      <c r="D305" s="4"/>
      <c r="E305" s="4"/>
      <c r="F305" s="4">
        <v>49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7">
        <f t="shared" si="39"/>
        <v>8680</v>
      </c>
      <c r="V305" s="8"/>
    </row>
    <row r="306" spans="1:22">
      <c r="A306" s="3">
        <v>43644</v>
      </c>
      <c r="B306" s="4" t="s">
        <v>36</v>
      </c>
      <c r="C306" s="4"/>
      <c r="D306" s="4"/>
      <c r="E306" s="4"/>
      <c r="F306" s="4">
        <v>300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7">
        <f t="shared" si="39"/>
        <v>12000</v>
      </c>
      <c r="V306" s="8"/>
    </row>
    <row r="307" spans="1:22">
      <c r="A307" s="3">
        <v>43644</v>
      </c>
      <c r="B307" s="4" t="s">
        <v>37</v>
      </c>
      <c r="C307" s="4"/>
      <c r="D307" s="4"/>
      <c r="E307" s="4"/>
      <c r="F307" s="4"/>
      <c r="G307" s="4">
        <v>141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7">
        <f t="shared" si="39"/>
        <v>7050</v>
      </c>
      <c r="V307" s="8"/>
    </row>
    <row r="308" spans="1:22">
      <c r="A308" s="3">
        <v>43644</v>
      </c>
      <c r="B308" s="4" t="s">
        <v>38</v>
      </c>
      <c r="C308" s="4"/>
      <c r="D308" s="4"/>
      <c r="E308" s="4"/>
      <c r="F308" s="4">
        <v>480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7">
        <f t="shared" si="39"/>
        <v>19200</v>
      </c>
      <c r="V308" s="8"/>
    </row>
    <row r="309" spans="1:22">
      <c r="A309" s="3">
        <v>43644</v>
      </c>
      <c r="B309" s="4" t="s">
        <v>39</v>
      </c>
      <c r="C309" s="4"/>
      <c r="D309" s="4"/>
      <c r="E309" s="4"/>
      <c r="F309" s="4">
        <v>300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7">
        <f t="shared" si="39"/>
        <v>12000</v>
      </c>
      <c r="V309" s="8">
        <f>SUM(U305:U309)</f>
        <v>58930</v>
      </c>
    </row>
    <row r="310" spans="1:22">
      <c r="A310" s="6" t="s">
        <v>1</v>
      </c>
      <c r="B310" s="6"/>
      <c r="C310" s="6">
        <f t="shared" ref="C310:T310" si="43">SUM(C300:C309)</f>
        <v>1568</v>
      </c>
      <c r="D310" s="6">
        <f t="shared" si="43"/>
        <v>0</v>
      </c>
      <c r="E310" s="6">
        <f t="shared" si="43"/>
        <v>0</v>
      </c>
      <c r="F310" s="6">
        <f t="shared" si="43"/>
        <v>1129</v>
      </c>
      <c r="G310" s="6">
        <f t="shared" si="43"/>
        <v>141</v>
      </c>
      <c r="H310" s="6">
        <f t="shared" si="43"/>
        <v>0</v>
      </c>
      <c r="I310" s="6">
        <f t="shared" si="43"/>
        <v>685</v>
      </c>
      <c r="J310" s="6">
        <f t="shared" si="43"/>
        <v>0</v>
      </c>
      <c r="K310" s="6">
        <f t="shared" si="43"/>
        <v>0</v>
      </c>
      <c r="L310" s="6">
        <f t="shared" si="43"/>
        <v>0</v>
      </c>
      <c r="M310" s="6">
        <f t="shared" si="43"/>
        <v>0</v>
      </c>
      <c r="N310" s="6">
        <f t="shared" si="43"/>
        <v>0</v>
      </c>
      <c r="O310" s="6">
        <f t="shared" si="43"/>
        <v>0</v>
      </c>
      <c r="P310" s="6">
        <f t="shared" si="43"/>
        <v>0</v>
      </c>
      <c r="Q310" s="6">
        <f t="shared" si="43"/>
        <v>16</v>
      </c>
      <c r="R310" s="6">
        <f t="shared" si="43"/>
        <v>0</v>
      </c>
      <c r="S310" s="6">
        <f t="shared" si="43"/>
        <v>0</v>
      </c>
      <c r="T310" s="6">
        <f t="shared" si="43"/>
        <v>125</v>
      </c>
      <c r="U310" s="46">
        <f t="shared" si="39"/>
        <v>153055</v>
      </c>
      <c r="V310" s="8"/>
    </row>
    <row r="311" spans="1:22">
      <c r="A311" s="3">
        <v>43645</v>
      </c>
      <c r="B311" s="4" t="s">
        <v>22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>
        <v>10</v>
      </c>
      <c r="S311" s="4"/>
      <c r="T311" s="4"/>
      <c r="U311" s="7">
        <f t="shared" si="39"/>
        <v>10000</v>
      </c>
      <c r="V311" s="8"/>
    </row>
    <row r="312" spans="1:22">
      <c r="A312" s="3">
        <v>43645</v>
      </c>
      <c r="B312" s="4" t="s">
        <v>24</v>
      </c>
      <c r="C312" s="4"/>
      <c r="D312" s="4"/>
      <c r="E312" s="4"/>
      <c r="F312" s="4"/>
      <c r="G312" s="4"/>
      <c r="H312" s="4"/>
      <c r="I312" s="4">
        <v>250</v>
      </c>
      <c r="J312" s="4"/>
      <c r="K312" s="4"/>
      <c r="L312" s="4"/>
      <c r="M312" s="4"/>
      <c r="N312" s="4"/>
      <c r="O312" s="4"/>
      <c r="P312" s="4">
        <v>200</v>
      </c>
      <c r="Q312" s="4"/>
      <c r="R312" s="4"/>
      <c r="S312" s="4"/>
      <c r="T312" s="4"/>
      <c r="U312" s="7">
        <f t="shared" si="39"/>
        <v>11250</v>
      </c>
      <c r="V312" s="8"/>
    </row>
    <row r="313" spans="1:22">
      <c r="A313" s="3">
        <v>43645</v>
      </c>
      <c r="B313" s="4" t="s">
        <v>32</v>
      </c>
      <c r="C313" s="4">
        <v>24</v>
      </c>
      <c r="D313" s="4"/>
      <c r="E313" s="4"/>
      <c r="F313" s="4"/>
      <c r="G313" s="4"/>
      <c r="H313" s="4"/>
      <c r="I313" s="4">
        <v>20</v>
      </c>
      <c r="J313" s="4"/>
      <c r="K313" s="4"/>
      <c r="L313" s="4"/>
      <c r="M313" s="4">
        <v>565</v>
      </c>
      <c r="N313" s="4"/>
      <c r="O313" s="4"/>
      <c r="P313" s="4"/>
      <c r="Q313" s="4"/>
      <c r="R313" s="4"/>
      <c r="S313" s="4"/>
      <c r="T313" s="4"/>
      <c r="U313" s="7">
        <f t="shared" si="39"/>
        <v>18410</v>
      </c>
      <c r="V313" s="8">
        <f>SUM(U311:U313)</f>
        <v>39660</v>
      </c>
    </row>
    <row r="314" spans="1:22">
      <c r="A314" s="3">
        <v>43645</v>
      </c>
      <c r="B314" s="4" t="s">
        <v>33</v>
      </c>
      <c r="C314" s="4">
        <v>400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7">
        <f t="shared" si="39"/>
        <v>16000</v>
      </c>
      <c r="V314" s="8"/>
    </row>
    <row r="315" spans="1:22">
      <c r="A315" s="3">
        <v>43645</v>
      </c>
      <c r="B315" s="4" t="s">
        <v>34</v>
      </c>
      <c r="C315" s="4">
        <v>250</v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7">
        <f t="shared" si="39"/>
        <v>10000</v>
      </c>
      <c r="V315" s="8">
        <f>SUM(U314:U315)</f>
        <v>26000</v>
      </c>
    </row>
    <row r="316" spans="1:22">
      <c r="A316" s="3">
        <v>43645</v>
      </c>
      <c r="B316" s="4" t="s">
        <v>35</v>
      </c>
      <c r="C316" s="4">
        <v>200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7">
        <f t="shared" si="39"/>
        <v>8000</v>
      </c>
      <c r="V316" s="8"/>
    </row>
    <row r="317" spans="1:22">
      <c r="A317" s="3">
        <v>43645</v>
      </c>
      <c r="B317" s="4" t="s">
        <v>36</v>
      </c>
      <c r="C317" s="4">
        <v>195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7">
        <f t="shared" si="39"/>
        <v>7800</v>
      </c>
      <c r="V317" s="8"/>
    </row>
    <row r="318" spans="1:22">
      <c r="A318" s="3">
        <v>43645</v>
      </c>
      <c r="B318" s="4" t="s">
        <v>37</v>
      </c>
      <c r="C318" s="4"/>
      <c r="D318" s="4"/>
      <c r="E318" s="4"/>
      <c r="F318" s="4">
        <v>256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7">
        <f t="shared" si="39"/>
        <v>10240</v>
      </c>
      <c r="V318" s="8"/>
    </row>
    <row r="319" spans="1:22">
      <c r="A319" s="3">
        <v>43645</v>
      </c>
      <c r="B319" s="4" t="s">
        <v>38</v>
      </c>
      <c r="C319" s="4"/>
      <c r="D319" s="4"/>
      <c r="E319" s="4"/>
      <c r="F319" s="4">
        <v>300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7">
        <f t="shared" si="39"/>
        <v>12000</v>
      </c>
      <c r="V319" s="8"/>
    </row>
    <row r="320" spans="1:22">
      <c r="A320" s="3">
        <v>43645</v>
      </c>
      <c r="B320" s="4" t="s">
        <v>39</v>
      </c>
      <c r="C320" s="4"/>
      <c r="D320" s="4"/>
      <c r="E320" s="4"/>
      <c r="F320" s="4">
        <v>300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7">
        <f t="shared" si="39"/>
        <v>12000</v>
      </c>
      <c r="V320" s="8">
        <f>SUM(U316:U320)</f>
        <v>50040</v>
      </c>
    </row>
    <row r="321" spans="1:22">
      <c r="A321" s="6" t="s">
        <v>1</v>
      </c>
      <c r="B321" s="6"/>
      <c r="C321" s="6">
        <f t="shared" ref="C321:T321" si="44">SUM(C311:C320)</f>
        <v>1069</v>
      </c>
      <c r="D321" s="6">
        <f t="shared" si="44"/>
        <v>0</v>
      </c>
      <c r="E321" s="6">
        <f t="shared" si="44"/>
        <v>0</v>
      </c>
      <c r="F321" s="6">
        <f t="shared" si="44"/>
        <v>856</v>
      </c>
      <c r="G321" s="6">
        <f t="shared" si="44"/>
        <v>0</v>
      </c>
      <c r="H321" s="6">
        <f t="shared" si="44"/>
        <v>0</v>
      </c>
      <c r="I321" s="6">
        <f t="shared" si="44"/>
        <v>270</v>
      </c>
      <c r="J321" s="6">
        <f t="shared" si="44"/>
        <v>0</v>
      </c>
      <c r="K321" s="6">
        <f t="shared" si="44"/>
        <v>0</v>
      </c>
      <c r="L321" s="6">
        <f t="shared" si="44"/>
        <v>0</v>
      </c>
      <c r="M321" s="6">
        <f t="shared" si="44"/>
        <v>565</v>
      </c>
      <c r="N321" s="6">
        <f t="shared" si="44"/>
        <v>0</v>
      </c>
      <c r="O321" s="6">
        <f t="shared" si="44"/>
        <v>0</v>
      </c>
      <c r="P321" s="6">
        <f t="shared" si="44"/>
        <v>200</v>
      </c>
      <c r="Q321" s="6">
        <f t="shared" si="44"/>
        <v>0</v>
      </c>
      <c r="R321" s="6">
        <f t="shared" si="44"/>
        <v>10</v>
      </c>
      <c r="S321" s="6">
        <f t="shared" si="44"/>
        <v>0</v>
      </c>
      <c r="T321" s="6">
        <f t="shared" si="44"/>
        <v>0</v>
      </c>
      <c r="U321" s="46">
        <f t="shared" si="39"/>
        <v>115700</v>
      </c>
      <c r="V321" s="8"/>
    </row>
    <row r="322" spans="1:22">
      <c r="A322" s="3">
        <v>43646</v>
      </c>
      <c r="B322" s="4" t="s">
        <v>22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7">
        <f t="shared" si="39"/>
        <v>0</v>
      </c>
      <c r="V322" s="8"/>
    </row>
    <row r="323" spans="1:22">
      <c r="A323" s="3">
        <v>43646</v>
      </c>
      <c r="B323" s="4" t="s">
        <v>24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7">
        <f t="shared" si="39"/>
        <v>0</v>
      </c>
      <c r="V323" s="8"/>
    </row>
    <row r="324" spans="1:22">
      <c r="A324" s="3">
        <v>43646</v>
      </c>
      <c r="B324" s="4" t="s">
        <v>32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7">
        <f t="shared" si="39"/>
        <v>0</v>
      </c>
      <c r="V324" s="8">
        <f>SUM(U322:U324)</f>
        <v>0</v>
      </c>
    </row>
    <row r="325" spans="1:22">
      <c r="A325" s="3">
        <v>43646</v>
      </c>
      <c r="B325" s="4" t="s">
        <v>33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7">
        <f t="shared" si="39"/>
        <v>0</v>
      </c>
      <c r="V325" s="8"/>
    </row>
    <row r="326" spans="1:22">
      <c r="A326" s="3">
        <v>43646</v>
      </c>
      <c r="B326" s="4" t="s">
        <v>34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7">
        <f t="shared" si="39"/>
        <v>0</v>
      </c>
      <c r="V326" s="8">
        <f>SUM(U325:U326)</f>
        <v>0</v>
      </c>
    </row>
    <row r="327" spans="1:22">
      <c r="A327" s="3">
        <v>43646</v>
      </c>
      <c r="B327" s="4" t="s">
        <v>35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7">
        <f t="shared" si="39"/>
        <v>0</v>
      </c>
      <c r="V327" s="8"/>
    </row>
    <row r="328" spans="1:22">
      <c r="A328" s="3">
        <v>43646</v>
      </c>
      <c r="B328" s="4" t="s">
        <v>36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7">
        <f t="shared" si="39"/>
        <v>0</v>
      </c>
      <c r="V328" s="8"/>
    </row>
    <row r="329" spans="1:22">
      <c r="A329" s="3">
        <v>43646</v>
      </c>
      <c r="B329" s="4" t="s">
        <v>37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7">
        <f t="shared" si="39"/>
        <v>0</v>
      </c>
      <c r="V329" s="8"/>
    </row>
    <row r="330" spans="1:22">
      <c r="A330" s="3">
        <v>43646</v>
      </c>
      <c r="B330" s="4" t="s">
        <v>38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7">
        <f t="shared" si="39"/>
        <v>0</v>
      </c>
      <c r="V330" s="8"/>
    </row>
    <row r="331" spans="1:22">
      <c r="A331" s="3">
        <v>43646</v>
      </c>
      <c r="B331" s="4" t="s">
        <v>39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7">
        <f t="shared" si="39"/>
        <v>0</v>
      </c>
      <c r="V331" s="8">
        <f>SUM(U327:U331)</f>
        <v>0</v>
      </c>
    </row>
    <row r="332" spans="1:22">
      <c r="A332" s="6" t="s">
        <v>1</v>
      </c>
      <c r="B332" s="6"/>
      <c r="C332" s="6">
        <f t="shared" ref="C332:T332" si="45">SUM(C322:C331)</f>
        <v>0</v>
      </c>
      <c r="D332" s="6">
        <f t="shared" si="45"/>
        <v>0</v>
      </c>
      <c r="E332" s="6">
        <f t="shared" si="45"/>
        <v>0</v>
      </c>
      <c r="F332" s="6">
        <f t="shared" si="45"/>
        <v>0</v>
      </c>
      <c r="G332" s="6">
        <f t="shared" si="45"/>
        <v>0</v>
      </c>
      <c r="H332" s="6">
        <f t="shared" si="45"/>
        <v>0</v>
      </c>
      <c r="I332" s="6">
        <f t="shared" si="45"/>
        <v>0</v>
      </c>
      <c r="J332" s="6">
        <f t="shared" si="45"/>
        <v>0</v>
      </c>
      <c r="K332" s="6">
        <f t="shared" si="45"/>
        <v>0</v>
      </c>
      <c r="L332" s="6">
        <f t="shared" si="45"/>
        <v>0</v>
      </c>
      <c r="M332" s="6">
        <f t="shared" si="45"/>
        <v>0</v>
      </c>
      <c r="N332" s="6">
        <f t="shared" si="45"/>
        <v>0</v>
      </c>
      <c r="O332" s="6">
        <f t="shared" si="45"/>
        <v>0</v>
      </c>
      <c r="P332" s="6">
        <f t="shared" si="45"/>
        <v>0</v>
      </c>
      <c r="Q332" s="6">
        <f t="shared" si="45"/>
        <v>0</v>
      </c>
      <c r="R332" s="6">
        <f t="shared" si="45"/>
        <v>0</v>
      </c>
      <c r="S332" s="6">
        <f t="shared" si="45"/>
        <v>0</v>
      </c>
      <c r="T332" s="6">
        <f t="shared" si="45"/>
        <v>0</v>
      </c>
      <c r="U332" s="46">
        <f t="shared" si="39"/>
        <v>0</v>
      </c>
      <c r="V332" s="8"/>
    </row>
  </sheetData>
  <mergeCells count="4">
    <mergeCell ref="A1:T1"/>
    <mergeCell ref="X1:AC1"/>
    <mergeCell ref="AH2:AI2"/>
    <mergeCell ref="U1:U2"/>
  </mergeCells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343"/>
  <sheetViews>
    <sheetView topLeftCell="L1" zoomScale="80" zoomScaleNormal="80" workbookViewId="0">
      <pane ySplit="2" topLeftCell="A3" activePane="bottomLeft" state="frozen"/>
      <selection pane="bottomLeft" activeCell="AD13" sqref="AD13"/>
    </sheetView>
  </sheetViews>
  <sheetFormatPr defaultColWidth="9" defaultRowHeight="14.4"/>
  <cols>
    <col min="1" max="20" width="9" style="53"/>
    <col min="30" max="30" width="12.5546875"/>
    <col min="31" max="31" width="11"/>
  </cols>
  <sheetData>
    <row r="1" spans="1:31">
      <c r="A1" s="75" t="s">
        <v>76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7"/>
      <c r="U1" s="74" t="s">
        <v>1</v>
      </c>
      <c r="V1" s="8"/>
      <c r="X1" s="70" t="s">
        <v>67</v>
      </c>
      <c r="Y1" s="70"/>
      <c r="Z1" s="70"/>
      <c r="AA1" s="70"/>
      <c r="AB1" s="70"/>
      <c r="AC1" s="70"/>
      <c r="AD1" s="21"/>
      <c r="AE1" s="21"/>
    </row>
    <row r="2" spans="1:31">
      <c r="A2" s="4" t="s">
        <v>2</v>
      </c>
      <c r="B2" s="4" t="s">
        <v>3</v>
      </c>
      <c r="C2" s="54" t="s">
        <v>4</v>
      </c>
      <c r="D2" s="54" t="s">
        <v>5</v>
      </c>
      <c r="E2" s="54" t="s">
        <v>6</v>
      </c>
      <c r="F2" s="54" t="s">
        <v>7</v>
      </c>
      <c r="G2" s="54" t="s">
        <v>8</v>
      </c>
      <c r="H2" s="54" t="s">
        <v>9</v>
      </c>
      <c r="I2" s="54" t="s">
        <v>10</v>
      </c>
      <c r="J2" s="54" t="s">
        <v>11</v>
      </c>
      <c r="K2" s="54" t="s">
        <v>12</v>
      </c>
      <c r="L2" s="54" t="s">
        <v>13</v>
      </c>
      <c r="M2" s="54" t="s">
        <v>14</v>
      </c>
      <c r="N2" s="54" t="s">
        <v>15</v>
      </c>
      <c r="O2" s="54" t="s">
        <v>16</v>
      </c>
      <c r="P2" s="54" t="s">
        <v>17</v>
      </c>
      <c r="Q2" s="54" t="s">
        <v>20</v>
      </c>
      <c r="R2" s="54" t="s">
        <v>19</v>
      </c>
      <c r="S2" s="54" t="s">
        <v>18</v>
      </c>
      <c r="T2" s="54" t="s">
        <v>21</v>
      </c>
      <c r="U2" s="74"/>
      <c r="V2" s="9"/>
      <c r="X2" s="1" t="s">
        <v>68</v>
      </c>
      <c r="Y2" s="47" t="s">
        <v>77</v>
      </c>
      <c r="Z2" s="47" t="s">
        <v>78</v>
      </c>
      <c r="AA2" s="47" t="s">
        <v>79</v>
      </c>
      <c r="AB2" s="47" t="s">
        <v>80</v>
      </c>
      <c r="AC2" s="48" t="s">
        <v>81</v>
      </c>
      <c r="AD2" s="49" t="s">
        <v>73</v>
      </c>
      <c r="AE2" s="50" t="s">
        <v>31</v>
      </c>
    </row>
    <row r="3" spans="1:31">
      <c r="A3" s="3">
        <v>43647</v>
      </c>
      <c r="B3" s="4" t="s">
        <v>22</v>
      </c>
      <c r="C3" s="4"/>
      <c r="D3" s="4"/>
      <c r="E3" s="4"/>
      <c r="F3" s="4"/>
      <c r="G3" s="4"/>
      <c r="H3" s="4"/>
      <c r="I3" s="4">
        <v>8</v>
      </c>
      <c r="J3" s="4"/>
      <c r="K3" s="4">
        <v>350</v>
      </c>
      <c r="L3" s="4"/>
      <c r="M3" s="4"/>
      <c r="N3" s="4"/>
      <c r="O3" s="4"/>
      <c r="P3" s="4"/>
      <c r="Q3" s="4"/>
      <c r="R3" s="4"/>
      <c r="S3" s="4"/>
      <c r="T3" s="4"/>
      <c r="U3" s="7">
        <f t="shared" ref="U3:U13" si="0">(C3*40)+(D3*25)+(E3*20)+(F3*40)+(G3*50)+(H3*50)+(I3*25)+(J3*30)+(K3*40)+(L3*30)+(M3*30)+(N3*30)+(O3*30)+(P3*25+(Q3*1000)+(R3*1000)+(S3*950)+(T3*40))</f>
        <v>14200</v>
      </c>
      <c r="V3" s="8"/>
      <c r="X3" s="1" t="s">
        <v>22</v>
      </c>
      <c r="Y3" s="7">
        <f>U3+U14+U25+U36+U47+U58</f>
        <v>100740</v>
      </c>
      <c r="Z3" s="7">
        <f>U80+U91+U102+U113+U124+U135</f>
        <v>70420</v>
      </c>
      <c r="AA3" s="7">
        <f>U157+U168+U179+U190+U201+U212</f>
        <v>92975</v>
      </c>
      <c r="AB3" s="7">
        <f>U234+U245+U256+U267+U278+U289</f>
        <v>79235</v>
      </c>
      <c r="AC3" s="13">
        <f>U311+U322+U333</f>
        <v>42060</v>
      </c>
      <c r="AD3" s="23">
        <f>SUM(Y3:AC3)</f>
        <v>385430</v>
      </c>
      <c r="AE3" s="24">
        <f>AD3/27</f>
        <v>14275.185185185184</v>
      </c>
    </row>
    <row r="4" spans="1:31">
      <c r="A4" s="3">
        <v>43647</v>
      </c>
      <c r="B4" s="4" t="s">
        <v>24</v>
      </c>
      <c r="C4" s="4"/>
      <c r="D4" s="4"/>
      <c r="E4" s="4"/>
      <c r="F4" s="4"/>
      <c r="G4" s="4"/>
      <c r="H4" s="4"/>
      <c r="I4" s="4">
        <v>250</v>
      </c>
      <c r="J4" s="4"/>
      <c r="K4" s="4"/>
      <c r="L4" s="4"/>
      <c r="M4" s="4"/>
      <c r="N4" s="4"/>
      <c r="O4" s="4"/>
      <c r="P4" s="4">
        <v>200</v>
      </c>
      <c r="Q4" s="4"/>
      <c r="R4" s="4"/>
      <c r="S4" s="4"/>
      <c r="T4" s="4"/>
      <c r="U4" s="7">
        <f t="shared" si="0"/>
        <v>11250</v>
      </c>
      <c r="V4" s="8"/>
      <c r="X4" s="1" t="s">
        <v>24</v>
      </c>
      <c r="Y4" s="7">
        <f t="shared" ref="Y4:Y12" si="1">U4+U15+U26+U37+U48+U59</f>
        <v>80525</v>
      </c>
      <c r="Z4" s="7">
        <f t="shared" ref="Z4:Z12" si="2">U81+U92+U103+U114+U125+U136</f>
        <v>67750</v>
      </c>
      <c r="AA4" s="7">
        <f t="shared" ref="AA4:AA12" si="3">U158+U169+U180+U191+U202+U213</f>
        <v>82625</v>
      </c>
      <c r="AB4" s="7">
        <f t="shared" ref="AB4:AB12" si="4">U235+U246+U257+U268+U279+U290</f>
        <v>79525</v>
      </c>
      <c r="AC4" s="13">
        <f t="shared" ref="AC4:AC12" si="5">U312+U323+U334</f>
        <v>42000</v>
      </c>
      <c r="AD4" s="23">
        <f t="shared" ref="AD4:AD13" si="6">SUM(Y4:AC4)</f>
        <v>352425</v>
      </c>
      <c r="AE4" s="24">
        <f t="shared" ref="AE4:AE13" si="7">AD4/27</f>
        <v>13052.777777777777</v>
      </c>
    </row>
    <row r="5" spans="1:31">
      <c r="A5" s="3">
        <v>43647</v>
      </c>
      <c r="B5" s="4" t="s">
        <v>32</v>
      </c>
      <c r="C5" s="4">
        <v>421</v>
      </c>
      <c r="D5" s="4"/>
      <c r="E5" s="4"/>
      <c r="F5" s="4"/>
      <c r="G5" s="4"/>
      <c r="H5" s="4"/>
      <c r="I5" s="4">
        <v>25</v>
      </c>
      <c r="J5" s="4"/>
      <c r="K5" s="4">
        <v>200</v>
      </c>
      <c r="L5" s="4"/>
      <c r="M5" s="4"/>
      <c r="N5" s="4"/>
      <c r="O5" s="4"/>
      <c r="P5" s="4"/>
      <c r="Q5" s="4"/>
      <c r="R5" s="4">
        <v>6</v>
      </c>
      <c r="S5" s="4"/>
      <c r="T5" s="4"/>
      <c r="U5" s="7">
        <f t="shared" si="0"/>
        <v>31465</v>
      </c>
      <c r="V5" s="8">
        <f>SUM(U3:U5)</f>
        <v>56915</v>
      </c>
      <c r="X5" s="1" t="s">
        <v>32</v>
      </c>
      <c r="Y5" s="7">
        <f t="shared" si="1"/>
        <v>161425</v>
      </c>
      <c r="Z5" s="7">
        <f t="shared" si="2"/>
        <v>141390</v>
      </c>
      <c r="AA5" s="7">
        <f t="shared" si="3"/>
        <v>183465</v>
      </c>
      <c r="AB5" s="7">
        <f t="shared" si="4"/>
        <v>188910</v>
      </c>
      <c r="AC5" s="13">
        <f t="shared" si="5"/>
        <v>101375</v>
      </c>
      <c r="AD5" s="23">
        <f t="shared" si="6"/>
        <v>776565</v>
      </c>
      <c r="AE5" s="24">
        <f t="shared" si="7"/>
        <v>28761.666666666668</v>
      </c>
    </row>
    <row r="6" spans="1:31">
      <c r="A6" s="3">
        <v>43647</v>
      </c>
      <c r="B6" s="4" t="s">
        <v>33</v>
      </c>
      <c r="C6" s="4">
        <v>400</v>
      </c>
      <c r="D6" s="4"/>
      <c r="E6" s="4"/>
      <c r="F6" s="4">
        <v>100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7">
        <f t="shared" si="0"/>
        <v>20000</v>
      </c>
      <c r="V6" s="8"/>
      <c r="X6" s="1" t="s">
        <v>33</v>
      </c>
      <c r="Y6" s="7">
        <f t="shared" si="1"/>
        <v>123800</v>
      </c>
      <c r="Z6" s="7">
        <f t="shared" si="2"/>
        <v>152000</v>
      </c>
      <c r="AA6" s="7">
        <f t="shared" si="3"/>
        <v>137500</v>
      </c>
      <c r="AB6" s="7">
        <f t="shared" si="4"/>
        <v>156200</v>
      </c>
      <c r="AC6" s="13">
        <f t="shared" si="5"/>
        <v>71000</v>
      </c>
      <c r="AD6" s="23">
        <f t="shared" si="6"/>
        <v>640500</v>
      </c>
      <c r="AE6" s="24">
        <f t="shared" si="7"/>
        <v>23722.222222222223</v>
      </c>
    </row>
    <row r="7" spans="1:31">
      <c r="A7" s="3">
        <v>43647</v>
      </c>
      <c r="B7" s="4" t="s">
        <v>34</v>
      </c>
      <c r="C7" s="4">
        <v>500</v>
      </c>
      <c r="D7" s="4"/>
      <c r="E7" s="4"/>
      <c r="F7" s="4">
        <v>100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7">
        <f t="shared" si="0"/>
        <v>24000</v>
      </c>
      <c r="V7" s="8">
        <f>SUM(U6:U7)</f>
        <v>44000</v>
      </c>
      <c r="X7" s="1" t="s">
        <v>34</v>
      </c>
      <c r="Y7" s="7">
        <f t="shared" si="1"/>
        <v>100000</v>
      </c>
      <c r="Z7" s="7">
        <f t="shared" si="2"/>
        <v>82000</v>
      </c>
      <c r="AA7" s="7">
        <f t="shared" si="3"/>
        <v>71500</v>
      </c>
      <c r="AB7" s="7">
        <f t="shared" si="4"/>
        <v>59000</v>
      </c>
      <c r="AC7" s="13">
        <f t="shared" si="5"/>
        <v>39000</v>
      </c>
      <c r="AD7" s="23">
        <f t="shared" si="6"/>
        <v>351500</v>
      </c>
      <c r="AE7" s="24">
        <f t="shared" si="7"/>
        <v>13018.518518518518</v>
      </c>
    </row>
    <row r="8" spans="1:31">
      <c r="A8" s="3">
        <v>43647</v>
      </c>
      <c r="B8" s="4" t="s">
        <v>35</v>
      </c>
      <c r="C8" s="4"/>
      <c r="D8" s="4"/>
      <c r="E8" s="4"/>
      <c r="F8" s="4">
        <v>200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7">
        <f t="shared" si="0"/>
        <v>8000</v>
      </c>
      <c r="V8" s="8"/>
      <c r="X8" s="1" t="s">
        <v>35</v>
      </c>
      <c r="Y8" s="7">
        <f t="shared" si="1"/>
        <v>65200</v>
      </c>
      <c r="Z8" s="7">
        <f t="shared" si="2"/>
        <v>71840</v>
      </c>
      <c r="AA8" s="7">
        <f t="shared" si="3"/>
        <v>76400</v>
      </c>
      <c r="AB8" s="7">
        <f t="shared" si="4"/>
        <v>63760</v>
      </c>
      <c r="AC8" s="13">
        <f t="shared" si="5"/>
        <v>36480</v>
      </c>
      <c r="AD8" s="23">
        <f t="shared" si="6"/>
        <v>313680</v>
      </c>
      <c r="AE8" s="24">
        <f t="shared" si="7"/>
        <v>11617.777777777777</v>
      </c>
    </row>
    <row r="9" spans="1:31">
      <c r="A9" s="3">
        <v>43647</v>
      </c>
      <c r="B9" s="4" t="s">
        <v>36</v>
      </c>
      <c r="C9" s="4"/>
      <c r="D9" s="4"/>
      <c r="E9" s="4"/>
      <c r="F9" s="4">
        <v>285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7">
        <f t="shared" si="0"/>
        <v>11400</v>
      </c>
      <c r="V9" s="8"/>
      <c r="X9" s="1" t="s">
        <v>36</v>
      </c>
      <c r="Y9" s="7">
        <f t="shared" si="1"/>
        <v>76120</v>
      </c>
      <c r="Z9" s="7">
        <f t="shared" si="2"/>
        <v>86400</v>
      </c>
      <c r="AA9" s="7">
        <f t="shared" si="3"/>
        <v>106700</v>
      </c>
      <c r="AB9" s="7">
        <f t="shared" si="4"/>
        <v>72400</v>
      </c>
      <c r="AC9" s="13">
        <f t="shared" si="5"/>
        <v>36920</v>
      </c>
      <c r="AD9" s="23">
        <f t="shared" si="6"/>
        <v>378540</v>
      </c>
      <c r="AE9" s="24">
        <f t="shared" si="7"/>
        <v>14020</v>
      </c>
    </row>
    <row r="10" spans="1:31">
      <c r="A10" s="3">
        <v>43647</v>
      </c>
      <c r="B10" s="4" t="s">
        <v>37</v>
      </c>
      <c r="C10" s="4"/>
      <c r="D10" s="4"/>
      <c r="E10" s="4"/>
      <c r="F10" s="4">
        <v>200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7">
        <f t="shared" si="0"/>
        <v>8000</v>
      </c>
      <c r="V10" s="8"/>
      <c r="X10" s="1" t="s">
        <v>37</v>
      </c>
      <c r="Y10" s="7">
        <f t="shared" si="1"/>
        <v>69880</v>
      </c>
      <c r="Z10" s="7">
        <f t="shared" si="2"/>
        <v>91260</v>
      </c>
      <c r="AA10" s="7">
        <f t="shared" si="3"/>
        <v>82920</v>
      </c>
      <c r="AB10" s="7">
        <f t="shared" si="4"/>
        <v>79120</v>
      </c>
      <c r="AC10" s="13">
        <f t="shared" si="5"/>
        <v>39200</v>
      </c>
      <c r="AD10" s="23">
        <f t="shared" si="6"/>
        <v>362380</v>
      </c>
      <c r="AE10" s="24">
        <f t="shared" si="7"/>
        <v>13421.481481481482</v>
      </c>
    </row>
    <row r="11" spans="1:31">
      <c r="A11" s="3">
        <v>43647</v>
      </c>
      <c r="B11" s="4" t="s">
        <v>38</v>
      </c>
      <c r="C11" s="4"/>
      <c r="D11" s="4"/>
      <c r="E11" s="4"/>
      <c r="F11" s="4">
        <v>300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7">
        <f t="shared" si="0"/>
        <v>12000</v>
      </c>
      <c r="V11" s="8"/>
      <c r="X11" s="1" t="s">
        <v>38</v>
      </c>
      <c r="Y11" s="7">
        <f t="shared" si="1"/>
        <v>57400</v>
      </c>
      <c r="Z11" s="7">
        <f t="shared" si="2"/>
        <v>60300</v>
      </c>
      <c r="AA11" s="7">
        <f t="shared" si="3"/>
        <v>80200</v>
      </c>
      <c r="AB11" s="7">
        <f t="shared" si="4"/>
        <v>86340</v>
      </c>
      <c r="AC11" s="13">
        <f t="shared" si="5"/>
        <v>25720</v>
      </c>
      <c r="AD11" s="23">
        <f t="shared" si="6"/>
        <v>309960</v>
      </c>
      <c r="AE11" s="24">
        <f t="shared" si="7"/>
        <v>11480</v>
      </c>
    </row>
    <row r="12" spans="1:31">
      <c r="A12" s="3">
        <v>43647</v>
      </c>
      <c r="B12" s="4" t="s">
        <v>39</v>
      </c>
      <c r="C12" s="4"/>
      <c r="D12" s="4"/>
      <c r="E12" s="4"/>
      <c r="F12" s="4">
        <v>300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7">
        <f t="shared" si="0"/>
        <v>12000</v>
      </c>
      <c r="V12" s="8">
        <f>SUM(U8:U12)</f>
        <v>51400</v>
      </c>
      <c r="X12" s="1" t="s">
        <v>39</v>
      </c>
      <c r="Y12" s="7">
        <f t="shared" si="1"/>
        <v>67800</v>
      </c>
      <c r="Z12" s="7">
        <f t="shared" si="2"/>
        <v>96240</v>
      </c>
      <c r="AA12" s="7">
        <f t="shared" si="3"/>
        <v>80350</v>
      </c>
      <c r="AB12" s="7">
        <f t="shared" si="4"/>
        <v>82980</v>
      </c>
      <c r="AC12" s="13">
        <f t="shared" si="5"/>
        <v>33600</v>
      </c>
      <c r="AD12" s="23">
        <f t="shared" si="6"/>
        <v>360970</v>
      </c>
      <c r="AE12" s="24">
        <f t="shared" si="7"/>
        <v>13369.259259259259</v>
      </c>
    </row>
    <row r="13" spans="1:31">
      <c r="A13" s="6" t="s">
        <v>1</v>
      </c>
      <c r="B13" s="6"/>
      <c r="C13" s="6">
        <f t="shared" ref="C13:T13" si="8">SUM(C3:C12)</f>
        <v>1321</v>
      </c>
      <c r="D13" s="6">
        <f t="shared" si="8"/>
        <v>0</v>
      </c>
      <c r="E13" s="6">
        <f t="shared" si="8"/>
        <v>0</v>
      </c>
      <c r="F13" s="6">
        <f t="shared" si="8"/>
        <v>1485</v>
      </c>
      <c r="G13" s="6">
        <f t="shared" si="8"/>
        <v>0</v>
      </c>
      <c r="H13" s="6">
        <f t="shared" si="8"/>
        <v>0</v>
      </c>
      <c r="I13" s="6">
        <f t="shared" si="8"/>
        <v>283</v>
      </c>
      <c r="J13" s="6">
        <f t="shared" si="8"/>
        <v>0</v>
      </c>
      <c r="K13" s="6">
        <f t="shared" si="8"/>
        <v>550</v>
      </c>
      <c r="L13" s="6">
        <f t="shared" si="8"/>
        <v>0</v>
      </c>
      <c r="M13" s="6">
        <f t="shared" si="8"/>
        <v>0</v>
      </c>
      <c r="N13" s="6">
        <f t="shared" si="8"/>
        <v>0</v>
      </c>
      <c r="O13" s="6">
        <f t="shared" si="8"/>
        <v>0</v>
      </c>
      <c r="P13" s="6">
        <f t="shared" si="8"/>
        <v>200</v>
      </c>
      <c r="Q13" s="6">
        <f t="shared" si="8"/>
        <v>0</v>
      </c>
      <c r="R13" s="6">
        <f t="shared" si="8"/>
        <v>6</v>
      </c>
      <c r="S13" s="6">
        <f t="shared" si="8"/>
        <v>0</v>
      </c>
      <c r="T13" s="6">
        <f t="shared" si="8"/>
        <v>0</v>
      </c>
      <c r="U13" s="46">
        <f t="shared" si="0"/>
        <v>152315</v>
      </c>
      <c r="V13" s="8"/>
      <c r="X13" s="14" t="s">
        <v>1</v>
      </c>
      <c r="Y13" s="15">
        <f t="shared" ref="Y13:AC13" si="9">SUM(Y3:Y12)</f>
        <v>902890</v>
      </c>
      <c r="Z13" s="15">
        <f t="shared" si="9"/>
        <v>919600</v>
      </c>
      <c r="AA13" s="15">
        <f t="shared" si="9"/>
        <v>994635</v>
      </c>
      <c r="AB13" s="15">
        <f t="shared" si="9"/>
        <v>947470</v>
      </c>
      <c r="AC13" s="16">
        <f t="shared" si="9"/>
        <v>467355</v>
      </c>
      <c r="AD13" s="25">
        <f t="shared" si="6"/>
        <v>4231950</v>
      </c>
      <c r="AE13" s="55">
        <f t="shared" si="7"/>
        <v>156738.88888888888</v>
      </c>
    </row>
    <row r="14" spans="1:31">
      <c r="A14" s="3">
        <v>43648</v>
      </c>
      <c r="B14" s="4" t="s">
        <v>22</v>
      </c>
      <c r="C14" s="4"/>
      <c r="D14" s="4"/>
      <c r="E14" s="4"/>
      <c r="F14" s="4"/>
      <c r="G14" s="4"/>
      <c r="H14" s="4"/>
      <c r="I14" s="4">
        <v>15</v>
      </c>
      <c r="J14" s="4"/>
      <c r="K14" s="4">
        <v>177</v>
      </c>
      <c r="L14" s="4"/>
      <c r="M14" s="4"/>
      <c r="N14" s="4"/>
      <c r="O14" s="4"/>
      <c r="P14" s="4"/>
      <c r="Q14" s="4"/>
      <c r="R14" s="4">
        <v>20</v>
      </c>
      <c r="S14" s="4"/>
      <c r="T14" s="4"/>
      <c r="U14" s="7">
        <f t="shared" ref="U14:U77" si="10">(C14*40)+(D14*25)+(E14*20)+(F14*40)+(G14*50)+(H14*50)+(I14*25)+(J14*30)+(K14*40)+(L14*30)+(M14*30)+(N14*30)+(O14*30)+(P14*25+(Q14*1000)+(R14*1000)+(S14*950)+(T14*40))</f>
        <v>27455</v>
      </c>
      <c r="V14" s="8"/>
      <c r="AB14" s="51"/>
      <c r="AC14" s="52" t="s">
        <v>82</v>
      </c>
    </row>
    <row r="15" spans="1:31">
      <c r="A15" s="3">
        <v>43648</v>
      </c>
      <c r="B15" s="4" t="s">
        <v>24</v>
      </c>
      <c r="C15" s="4"/>
      <c r="D15" s="4"/>
      <c r="E15" s="4"/>
      <c r="F15" s="4"/>
      <c r="G15" s="4"/>
      <c r="H15" s="4"/>
      <c r="I15" s="4">
        <v>300</v>
      </c>
      <c r="J15" s="4"/>
      <c r="K15" s="4"/>
      <c r="L15" s="4"/>
      <c r="M15" s="4"/>
      <c r="N15" s="4"/>
      <c r="O15" s="4"/>
      <c r="P15" s="4">
        <v>200</v>
      </c>
      <c r="Q15" s="4"/>
      <c r="R15" s="4"/>
      <c r="S15" s="4"/>
      <c r="T15" s="4"/>
      <c r="U15" s="7">
        <f t="shared" si="10"/>
        <v>12500</v>
      </c>
      <c r="V15" s="8"/>
    </row>
    <row r="16" spans="1:31">
      <c r="A16" s="3">
        <v>43648</v>
      </c>
      <c r="B16" s="4" t="s">
        <v>32</v>
      </c>
      <c r="C16" s="4">
        <v>500</v>
      </c>
      <c r="D16" s="4">
        <v>100</v>
      </c>
      <c r="E16" s="4"/>
      <c r="F16" s="4"/>
      <c r="G16" s="4"/>
      <c r="H16" s="4"/>
      <c r="I16" s="4"/>
      <c r="J16" s="4"/>
      <c r="K16" s="4"/>
      <c r="L16" s="4"/>
      <c r="M16" s="4">
        <v>150</v>
      </c>
      <c r="N16" s="4"/>
      <c r="O16" s="4"/>
      <c r="P16" s="4"/>
      <c r="Q16" s="4"/>
      <c r="R16" s="4">
        <v>11</v>
      </c>
      <c r="S16" s="4"/>
      <c r="T16" s="4"/>
      <c r="U16" s="7">
        <f t="shared" si="10"/>
        <v>38000</v>
      </c>
      <c r="V16" s="8">
        <f>SUM(U14:U16)</f>
        <v>77955</v>
      </c>
    </row>
    <row r="17" spans="1:22">
      <c r="A17" s="3">
        <v>43648</v>
      </c>
      <c r="B17" s="4" t="s">
        <v>33</v>
      </c>
      <c r="C17" s="4">
        <v>550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7">
        <f t="shared" si="10"/>
        <v>22000</v>
      </c>
      <c r="V17" s="8"/>
    </row>
    <row r="18" spans="1:22">
      <c r="A18" s="3">
        <v>43648</v>
      </c>
      <c r="B18" s="4" t="s">
        <v>34</v>
      </c>
      <c r="C18" s="4">
        <v>350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7">
        <f t="shared" si="10"/>
        <v>14000</v>
      </c>
      <c r="V18" s="8">
        <f>SUM(U17:U18)</f>
        <v>36000</v>
      </c>
    </row>
    <row r="19" spans="1:22">
      <c r="A19" s="3">
        <v>43648</v>
      </c>
      <c r="B19" s="4" t="s">
        <v>35</v>
      </c>
      <c r="C19" s="4"/>
      <c r="D19" s="4"/>
      <c r="E19" s="4"/>
      <c r="F19" s="4">
        <v>261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7">
        <f t="shared" si="10"/>
        <v>10440</v>
      </c>
      <c r="V19" s="8"/>
    </row>
    <row r="20" spans="1:22">
      <c r="A20" s="3">
        <v>43648</v>
      </c>
      <c r="B20" s="4" t="s">
        <v>36</v>
      </c>
      <c r="C20" s="4"/>
      <c r="D20" s="4"/>
      <c r="E20" s="4"/>
      <c r="F20" s="4">
        <v>300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7">
        <f t="shared" si="10"/>
        <v>12000</v>
      </c>
      <c r="V20" s="8"/>
    </row>
    <row r="21" spans="1:22">
      <c r="A21" s="3">
        <v>43648</v>
      </c>
      <c r="B21" s="4" t="s">
        <v>37</v>
      </c>
      <c r="C21" s="4"/>
      <c r="D21" s="4"/>
      <c r="E21" s="4"/>
      <c r="F21" s="4">
        <v>280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7">
        <f t="shared" si="10"/>
        <v>11200</v>
      </c>
      <c r="V21" s="8"/>
    </row>
    <row r="22" spans="1:22">
      <c r="A22" s="3">
        <v>43648</v>
      </c>
      <c r="B22" s="4" t="s">
        <v>38</v>
      </c>
      <c r="C22" s="4"/>
      <c r="D22" s="4"/>
      <c r="E22" s="4"/>
      <c r="F22" s="4">
        <v>225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7">
        <f t="shared" si="10"/>
        <v>9000</v>
      </c>
      <c r="V22" s="8"/>
    </row>
    <row r="23" spans="1:22">
      <c r="A23" s="3">
        <v>43648</v>
      </c>
      <c r="B23" s="4" t="s">
        <v>39</v>
      </c>
      <c r="C23" s="4">
        <v>477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7">
        <f t="shared" si="10"/>
        <v>19080</v>
      </c>
      <c r="V23" s="8">
        <f>SUM(U19:U23)</f>
        <v>61720</v>
      </c>
    </row>
    <row r="24" spans="1:22">
      <c r="A24" s="6" t="s">
        <v>1</v>
      </c>
      <c r="B24" s="6"/>
      <c r="C24" s="6">
        <f t="shared" ref="C24:T24" si="11">SUM(C14:C23)</f>
        <v>1877</v>
      </c>
      <c r="D24" s="6">
        <f t="shared" si="11"/>
        <v>100</v>
      </c>
      <c r="E24" s="6">
        <f t="shared" si="11"/>
        <v>0</v>
      </c>
      <c r="F24" s="6">
        <f t="shared" si="11"/>
        <v>1066</v>
      </c>
      <c r="G24" s="6">
        <f t="shared" si="11"/>
        <v>0</v>
      </c>
      <c r="H24" s="6">
        <f t="shared" si="11"/>
        <v>0</v>
      </c>
      <c r="I24" s="6">
        <f t="shared" si="11"/>
        <v>315</v>
      </c>
      <c r="J24" s="6">
        <f t="shared" si="11"/>
        <v>0</v>
      </c>
      <c r="K24" s="6">
        <f t="shared" si="11"/>
        <v>177</v>
      </c>
      <c r="L24" s="6">
        <f t="shared" si="11"/>
        <v>0</v>
      </c>
      <c r="M24" s="6">
        <f t="shared" si="11"/>
        <v>150</v>
      </c>
      <c r="N24" s="6">
        <f t="shared" si="11"/>
        <v>0</v>
      </c>
      <c r="O24" s="6">
        <f t="shared" si="11"/>
        <v>0</v>
      </c>
      <c r="P24" s="6">
        <f t="shared" si="11"/>
        <v>200</v>
      </c>
      <c r="Q24" s="6">
        <f t="shared" si="11"/>
        <v>0</v>
      </c>
      <c r="R24" s="6">
        <f t="shared" si="11"/>
        <v>31</v>
      </c>
      <c r="S24" s="6">
        <f t="shared" si="11"/>
        <v>0</v>
      </c>
      <c r="T24" s="6">
        <f t="shared" si="11"/>
        <v>0</v>
      </c>
      <c r="U24" s="46">
        <f t="shared" si="10"/>
        <v>175675</v>
      </c>
      <c r="V24" s="8"/>
    </row>
    <row r="25" spans="1:22">
      <c r="A25" s="3">
        <v>43649</v>
      </c>
      <c r="B25" s="4" t="s">
        <v>22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12</v>
      </c>
      <c r="S25" s="4"/>
      <c r="T25" s="4"/>
      <c r="U25" s="7">
        <f t="shared" si="10"/>
        <v>12000</v>
      </c>
      <c r="V25" s="8"/>
    </row>
    <row r="26" spans="1:22">
      <c r="A26" s="3">
        <v>43649</v>
      </c>
      <c r="B26" s="4" t="s">
        <v>24</v>
      </c>
      <c r="C26" s="4"/>
      <c r="D26" s="4"/>
      <c r="E26" s="4"/>
      <c r="F26" s="4"/>
      <c r="G26" s="4"/>
      <c r="H26" s="4"/>
      <c r="I26" s="4">
        <v>250</v>
      </c>
      <c r="J26" s="4"/>
      <c r="K26" s="4"/>
      <c r="L26" s="4"/>
      <c r="M26" s="4"/>
      <c r="N26" s="4"/>
      <c r="O26" s="4"/>
      <c r="P26" s="4">
        <v>200</v>
      </c>
      <c r="Q26" s="4"/>
      <c r="R26" s="4"/>
      <c r="S26" s="4"/>
      <c r="T26" s="4"/>
      <c r="U26" s="7">
        <f t="shared" si="10"/>
        <v>11250</v>
      </c>
      <c r="V26" s="8"/>
    </row>
    <row r="27" spans="1:22">
      <c r="A27" s="3">
        <v>43649</v>
      </c>
      <c r="B27" s="4" t="s">
        <v>32</v>
      </c>
      <c r="C27" s="4">
        <v>750</v>
      </c>
      <c r="D27" s="4"/>
      <c r="E27" s="4"/>
      <c r="F27" s="4"/>
      <c r="G27" s="4"/>
      <c r="H27" s="4"/>
      <c r="I27" s="4">
        <v>20</v>
      </c>
      <c r="J27" s="4"/>
      <c r="K27" s="4"/>
      <c r="L27" s="4"/>
      <c r="M27" s="4"/>
      <c r="N27" s="4"/>
      <c r="O27" s="4"/>
      <c r="P27" s="4"/>
      <c r="Q27" s="4"/>
      <c r="R27" s="4">
        <v>7</v>
      </c>
      <c r="S27" s="4"/>
      <c r="T27" s="4"/>
      <c r="U27" s="7">
        <f t="shared" si="10"/>
        <v>37500</v>
      </c>
      <c r="V27" s="8">
        <f>SUM(U25:U27)</f>
        <v>60750</v>
      </c>
    </row>
    <row r="28" spans="1:22">
      <c r="A28" s="3">
        <v>43649</v>
      </c>
      <c r="B28" s="4" t="s">
        <v>33</v>
      </c>
      <c r="C28" s="4">
        <v>450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7">
        <f t="shared" si="10"/>
        <v>18000</v>
      </c>
      <c r="V28" s="8"/>
    </row>
    <row r="29" spans="1:22">
      <c r="A29" s="3">
        <v>43649</v>
      </c>
      <c r="B29" s="4" t="s">
        <v>34</v>
      </c>
      <c r="C29" s="4">
        <v>500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7">
        <f t="shared" si="10"/>
        <v>20000</v>
      </c>
      <c r="V29" s="8">
        <f>SUM(U28:U29)</f>
        <v>38000</v>
      </c>
    </row>
    <row r="30" spans="1:22">
      <c r="A30" s="3">
        <v>43649</v>
      </c>
      <c r="B30" s="4" t="s">
        <v>35</v>
      </c>
      <c r="C30" s="4">
        <v>264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7">
        <f t="shared" si="10"/>
        <v>10560</v>
      </c>
      <c r="V30" s="8"/>
    </row>
    <row r="31" spans="1:22">
      <c r="A31" s="3">
        <v>43649</v>
      </c>
      <c r="B31" s="4" t="s">
        <v>36</v>
      </c>
      <c r="C31" s="4">
        <v>360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7">
        <f t="shared" si="10"/>
        <v>14400</v>
      </c>
      <c r="V31" s="8"/>
    </row>
    <row r="32" spans="1:22">
      <c r="A32" s="3">
        <v>43649</v>
      </c>
      <c r="B32" s="4" t="s">
        <v>37</v>
      </c>
      <c r="C32" s="4">
        <v>392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7">
        <f t="shared" si="10"/>
        <v>15680</v>
      </c>
      <c r="V32" s="8"/>
    </row>
    <row r="33" spans="1:22">
      <c r="A33" s="3">
        <v>43649</v>
      </c>
      <c r="B33" s="4" t="s">
        <v>38</v>
      </c>
      <c r="C33" s="4">
        <v>250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7">
        <f t="shared" si="10"/>
        <v>10000</v>
      </c>
      <c r="V33" s="8"/>
    </row>
    <row r="34" spans="1:22">
      <c r="A34" s="3">
        <v>43649</v>
      </c>
      <c r="B34" s="4" t="s">
        <v>39</v>
      </c>
      <c r="C34" s="4"/>
      <c r="D34" s="4"/>
      <c r="E34" s="4"/>
      <c r="F34" s="4">
        <v>342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7">
        <f t="shared" si="10"/>
        <v>13680</v>
      </c>
      <c r="V34" s="8">
        <f>SUM(U30:U34)</f>
        <v>64320</v>
      </c>
    </row>
    <row r="35" spans="1:22">
      <c r="A35" s="6" t="s">
        <v>1</v>
      </c>
      <c r="B35" s="6"/>
      <c r="C35" s="6">
        <f t="shared" ref="C35:T35" si="12">SUM(C25:C34)</f>
        <v>2966</v>
      </c>
      <c r="D35" s="6">
        <f t="shared" si="12"/>
        <v>0</v>
      </c>
      <c r="E35" s="6">
        <f t="shared" si="12"/>
        <v>0</v>
      </c>
      <c r="F35" s="6">
        <f t="shared" si="12"/>
        <v>342</v>
      </c>
      <c r="G35" s="6">
        <f t="shared" si="12"/>
        <v>0</v>
      </c>
      <c r="H35" s="6">
        <f t="shared" si="12"/>
        <v>0</v>
      </c>
      <c r="I35" s="6">
        <f t="shared" si="12"/>
        <v>270</v>
      </c>
      <c r="J35" s="6">
        <f t="shared" si="12"/>
        <v>0</v>
      </c>
      <c r="K35" s="6">
        <f t="shared" si="12"/>
        <v>0</v>
      </c>
      <c r="L35" s="6">
        <f t="shared" si="12"/>
        <v>0</v>
      </c>
      <c r="M35" s="6">
        <f t="shared" si="12"/>
        <v>0</v>
      </c>
      <c r="N35" s="6">
        <f t="shared" si="12"/>
        <v>0</v>
      </c>
      <c r="O35" s="6">
        <f t="shared" si="12"/>
        <v>0</v>
      </c>
      <c r="P35" s="6">
        <f t="shared" si="12"/>
        <v>200</v>
      </c>
      <c r="Q35" s="6">
        <f t="shared" si="12"/>
        <v>0</v>
      </c>
      <c r="R35" s="6">
        <f t="shared" si="12"/>
        <v>19</v>
      </c>
      <c r="S35" s="6">
        <f t="shared" si="12"/>
        <v>0</v>
      </c>
      <c r="T35" s="6">
        <f t="shared" si="12"/>
        <v>0</v>
      </c>
      <c r="U35" s="46">
        <f t="shared" si="10"/>
        <v>163070</v>
      </c>
      <c r="V35" s="8">
        <f>SUM(C35:T35)</f>
        <v>3797</v>
      </c>
    </row>
    <row r="36" spans="1:22">
      <c r="A36" s="3">
        <v>43650</v>
      </c>
      <c r="B36" s="4" t="s">
        <v>22</v>
      </c>
      <c r="C36" s="4"/>
      <c r="D36" s="4"/>
      <c r="E36" s="4"/>
      <c r="F36" s="4"/>
      <c r="G36" s="4"/>
      <c r="H36" s="4"/>
      <c r="I36" s="4">
        <v>3</v>
      </c>
      <c r="J36" s="4"/>
      <c r="K36" s="4">
        <v>100</v>
      </c>
      <c r="L36" s="4"/>
      <c r="M36" s="4"/>
      <c r="N36" s="4"/>
      <c r="O36" s="4"/>
      <c r="P36" s="4"/>
      <c r="Q36" s="4">
        <v>9</v>
      </c>
      <c r="R36" s="4"/>
      <c r="S36" s="4"/>
      <c r="T36" s="4"/>
      <c r="U36" s="7">
        <f t="shared" si="10"/>
        <v>13075</v>
      </c>
      <c r="V36" s="8"/>
    </row>
    <row r="37" spans="1:22">
      <c r="A37" s="3">
        <v>43650</v>
      </c>
      <c r="B37" s="4" t="s">
        <v>24</v>
      </c>
      <c r="C37" s="4"/>
      <c r="D37" s="4"/>
      <c r="E37" s="4"/>
      <c r="F37" s="4"/>
      <c r="G37" s="4"/>
      <c r="H37" s="4"/>
      <c r="I37" s="4">
        <v>300</v>
      </c>
      <c r="J37" s="4"/>
      <c r="K37" s="4"/>
      <c r="L37" s="4"/>
      <c r="M37" s="4"/>
      <c r="N37" s="4"/>
      <c r="O37" s="4"/>
      <c r="P37" s="4">
        <v>400</v>
      </c>
      <c r="Q37" s="4"/>
      <c r="R37" s="4"/>
      <c r="S37" s="4"/>
      <c r="T37" s="4"/>
      <c r="U37" s="7">
        <f t="shared" si="10"/>
        <v>17500</v>
      </c>
      <c r="V37" s="8"/>
    </row>
    <row r="38" spans="1:22">
      <c r="A38" s="3">
        <v>43650</v>
      </c>
      <c r="B38" s="4" t="s">
        <v>32</v>
      </c>
      <c r="C38" s="4"/>
      <c r="D38" s="4">
        <v>136</v>
      </c>
      <c r="E38" s="4"/>
      <c r="F38" s="4"/>
      <c r="G38" s="4"/>
      <c r="H38" s="4"/>
      <c r="I38" s="4">
        <v>17</v>
      </c>
      <c r="J38" s="4"/>
      <c r="K38" s="4"/>
      <c r="L38" s="4"/>
      <c r="M38" s="4">
        <v>350</v>
      </c>
      <c r="N38" s="4"/>
      <c r="O38" s="4"/>
      <c r="P38" s="4"/>
      <c r="Q38" s="4"/>
      <c r="R38" s="4"/>
      <c r="S38" s="4"/>
      <c r="T38" s="4"/>
      <c r="U38" s="7">
        <f t="shared" si="10"/>
        <v>14325</v>
      </c>
      <c r="V38" s="8">
        <f>SUM(U36:U38)</f>
        <v>44900</v>
      </c>
    </row>
    <row r="39" spans="1:22">
      <c r="A39" s="3">
        <v>43650</v>
      </c>
      <c r="B39" s="4" t="s">
        <v>33</v>
      </c>
      <c r="C39" s="4">
        <v>670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69</v>
      </c>
      <c r="U39" s="7">
        <f t="shared" si="10"/>
        <v>29560</v>
      </c>
      <c r="V39" s="8"/>
    </row>
    <row r="40" spans="1:22">
      <c r="A40" s="3">
        <v>43650</v>
      </c>
      <c r="B40" s="4" t="s">
        <v>34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>
        <v>15</v>
      </c>
      <c r="S40" s="4"/>
      <c r="T40" s="4"/>
      <c r="U40" s="7">
        <f t="shared" si="10"/>
        <v>15000</v>
      </c>
      <c r="V40" s="8">
        <f>SUM(U39:U40)</f>
        <v>44560</v>
      </c>
    </row>
    <row r="41" spans="1:22">
      <c r="A41" s="3">
        <v>43650</v>
      </c>
      <c r="B41" s="4" t="s">
        <v>35</v>
      </c>
      <c r="C41" s="4">
        <v>270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7">
        <f t="shared" si="10"/>
        <v>10800</v>
      </c>
      <c r="V41" s="8"/>
    </row>
    <row r="42" spans="1:22">
      <c r="A42" s="3">
        <v>43650</v>
      </c>
      <c r="B42" s="4" t="s">
        <v>36</v>
      </c>
      <c r="C42" s="4">
        <v>480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7">
        <f t="shared" si="10"/>
        <v>19200</v>
      </c>
      <c r="V42" s="8"/>
    </row>
    <row r="43" spans="1:22">
      <c r="A43" s="3">
        <v>43650</v>
      </c>
      <c r="B43" s="4" t="s">
        <v>37</v>
      </c>
      <c r="C43" s="4"/>
      <c r="D43" s="4"/>
      <c r="E43" s="4"/>
      <c r="F43" s="4">
        <v>300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7">
        <f t="shared" si="10"/>
        <v>12000</v>
      </c>
      <c r="V43" s="8"/>
    </row>
    <row r="44" spans="1:22">
      <c r="A44" s="3">
        <v>43650</v>
      </c>
      <c r="B44" s="4" t="s">
        <v>38</v>
      </c>
      <c r="C44" s="4"/>
      <c r="D44" s="4"/>
      <c r="E44" s="4"/>
      <c r="F44" s="4">
        <v>300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7">
        <f t="shared" si="10"/>
        <v>12000</v>
      </c>
      <c r="V44" s="8"/>
    </row>
    <row r="45" spans="1:22">
      <c r="A45" s="3">
        <v>43650</v>
      </c>
      <c r="B45" s="4" t="s">
        <v>39</v>
      </c>
      <c r="C45" s="4"/>
      <c r="D45" s="4"/>
      <c r="E45" s="4"/>
      <c r="F45" s="4">
        <v>126</v>
      </c>
      <c r="G45" s="4">
        <v>120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7">
        <f t="shared" si="10"/>
        <v>11040</v>
      </c>
      <c r="V45" s="8">
        <f>SUM(U41:U45)</f>
        <v>65040</v>
      </c>
    </row>
    <row r="46" spans="1:22">
      <c r="A46" s="6" t="s">
        <v>1</v>
      </c>
      <c r="B46" s="6"/>
      <c r="C46" s="6">
        <f t="shared" ref="C46:T46" si="13">SUM(C36:C45)</f>
        <v>1420</v>
      </c>
      <c r="D46" s="6">
        <f t="shared" si="13"/>
        <v>136</v>
      </c>
      <c r="E46" s="6">
        <f t="shared" si="13"/>
        <v>0</v>
      </c>
      <c r="F46" s="6">
        <f t="shared" si="13"/>
        <v>726</v>
      </c>
      <c r="G46" s="6">
        <f t="shared" si="13"/>
        <v>120</v>
      </c>
      <c r="H46" s="6">
        <f t="shared" si="13"/>
        <v>0</v>
      </c>
      <c r="I46" s="6">
        <f t="shared" si="13"/>
        <v>320</v>
      </c>
      <c r="J46" s="6">
        <f t="shared" si="13"/>
        <v>0</v>
      </c>
      <c r="K46" s="6">
        <f t="shared" si="13"/>
        <v>100</v>
      </c>
      <c r="L46" s="6">
        <f t="shared" si="13"/>
        <v>0</v>
      </c>
      <c r="M46" s="6">
        <f t="shared" si="13"/>
        <v>350</v>
      </c>
      <c r="N46" s="6">
        <f t="shared" si="13"/>
        <v>0</v>
      </c>
      <c r="O46" s="6">
        <f t="shared" si="13"/>
        <v>0</v>
      </c>
      <c r="P46" s="6">
        <f t="shared" si="13"/>
        <v>400</v>
      </c>
      <c r="Q46" s="6">
        <f t="shared" si="13"/>
        <v>9</v>
      </c>
      <c r="R46" s="6">
        <f t="shared" si="13"/>
        <v>15</v>
      </c>
      <c r="S46" s="6">
        <f t="shared" si="13"/>
        <v>0</v>
      </c>
      <c r="T46" s="6">
        <f t="shared" si="13"/>
        <v>69</v>
      </c>
      <c r="U46" s="46">
        <f t="shared" si="10"/>
        <v>154500</v>
      </c>
      <c r="V46" s="8"/>
    </row>
    <row r="47" spans="1:22">
      <c r="A47" s="3">
        <v>43651</v>
      </c>
      <c r="B47" s="4" t="s">
        <v>22</v>
      </c>
      <c r="C47" s="4"/>
      <c r="D47" s="4"/>
      <c r="E47" s="4"/>
      <c r="F47" s="4"/>
      <c r="G47" s="4"/>
      <c r="H47" s="4"/>
      <c r="I47" s="4">
        <v>5</v>
      </c>
      <c r="J47" s="4">
        <v>350</v>
      </c>
      <c r="K47" s="4">
        <v>282</v>
      </c>
      <c r="L47" s="4"/>
      <c r="M47" s="4"/>
      <c r="N47" s="4"/>
      <c r="O47" s="4"/>
      <c r="P47" s="4"/>
      <c r="Q47" s="4"/>
      <c r="R47" s="4"/>
      <c r="S47" s="4"/>
      <c r="T47" s="4"/>
      <c r="U47" s="7">
        <f t="shared" si="10"/>
        <v>21905</v>
      </c>
      <c r="V47" s="8"/>
    </row>
    <row r="48" spans="1:22">
      <c r="A48" s="3">
        <v>43651</v>
      </c>
      <c r="B48" s="4" t="s">
        <v>24</v>
      </c>
      <c r="C48" s="4"/>
      <c r="D48" s="4"/>
      <c r="E48" s="4"/>
      <c r="F48" s="4"/>
      <c r="G48" s="4"/>
      <c r="H48" s="4"/>
      <c r="I48" s="4">
        <v>500</v>
      </c>
      <c r="J48" s="4"/>
      <c r="K48" s="4"/>
      <c r="L48" s="4"/>
      <c r="M48" s="4"/>
      <c r="N48" s="4"/>
      <c r="O48" s="4"/>
      <c r="P48" s="4">
        <v>200</v>
      </c>
      <c r="Q48" s="4"/>
      <c r="R48" s="4"/>
      <c r="S48" s="4"/>
      <c r="T48" s="4"/>
      <c r="U48" s="7">
        <f t="shared" si="10"/>
        <v>17500</v>
      </c>
      <c r="V48" s="8"/>
    </row>
    <row r="49" spans="1:22">
      <c r="A49" s="3">
        <v>43651</v>
      </c>
      <c r="B49" s="4" t="s">
        <v>32</v>
      </c>
      <c r="C49" s="4"/>
      <c r="D49" s="4"/>
      <c r="E49" s="4"/>
      <c r="F49" s="4"/>
      <c r="G49" s="4"/>
      <c r="H49" s="4"/>
      <c r="I49" s="4">
        <v>20</v>
      </c>
      <c r="J49" s="4"/>
      <c r="K49" s="4"/>
      <c r="L49" s="4"/>
      <c r="M49" s="4"/>
      <c r="N49" s="4">
        <v>350</v>
      </c>
      <c r="O49" s="4"/>
      <c r="P49" s="4"/>
      <c r="Q49" s="4"/>
      <c r="R49" s="4"/>
      <c r="S49" s="4"/>
      <c r="T49" s="4">
        <v>250</v>
      </c>
      <c r="U49" s="7">
        <f t="shared" si="10"/>
        <v>21000</v>
      </c>
      <c r="V49" s="8">
        <f>SUM(U47:U49)</f>
        <v>60405</v>
      </c>
    </row>
    <row r="50" spans="1:22">
      <c r="A50" s="3">
        <v>43651</v>
      </c>
      <c r="B50" s="4" t="s">
        <v>33</v>
      </c>
      <c r="C50" s="4">
        <v>300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>
        <v>56</v>
      </c>
      <c r="U50" s="7">
        <f t="shared" si="10"/>
        <v>14240</v>
      </c>
      <c r="V50" s="8"/>
    </row>
    <row r="51" spans="1:22">
      <c r="A51" s="3">
        <v>43651</v>
      </c>
      <c r="B51" s="4" t="s">
        <v>34</v>
      </c>
      <c r="C51" s="4">
        <v>200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>
        <v>5</v>
      </c>
      <c r="S51" s="4"/>
      <c r="T51" s="4"/>
      <c r="U51" s="7">
        <f t="shared" si="10"/>
        <v>13000</v>
      </c>
      <c r="V51" s="8">
        <f>SUM(U50:U51)</f>
        <v>27240</v>
      </c>
    </row>
    <row r="52" spans="1:22">
      <c r="A52" s="3">
        <v>43651</v>
      </c>
      <c r="B52" s="4" t="s">
        <v>35</v>
      </c>
      <c r="C52" s="4"/>
      <c r="D52" s="4"/>
      <c r="E52" s="4"/>
      <c r="F52" s="4">
        <v>393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7">
        <f t="shared" si="10"/>
        <v>15720</v>
      </c>
      <c r="V52" s="8"/>
    </row>
    <row r="53" spans="1:22">
      <c r="A53" s="3">
        <v>43651</v>
      </c>
      <c r="B53" s="4" t="s">
        <v>36</v>
      </c>
      <c r="C53" s="4"/>
      <c r="D53" s="4"/>
      <c r="E53" s="4"/>
      <c r="F53" s="4">
        <v>280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7">
        <f t="shared" si="10"/>
        <v>11200</v>
      </c>
      <c r="V53" s="8"/>
    </row>
    <row r="54" spans="1:22">
      <c r="A54" s="3">
        <v>43651</v>
      </c>
      <c r="B54" s="4" t="s">
        <v>37</v>
      </c>
      <c r="C54" s="4"/>
      <c r="D54" s="4"/>
      <c r="E54" s="4"/>
      <c r="F54" s="4">
        <v>325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7">
        <f t="shared" si="10"/>
        <v>13000</v>
      </c>
      <c r="V54" s="8"/>
    </row>
    <row r="55" spans="1:22">
      <c r="A55" s="3">
        <v>43651</v>
      </c>
      <c r="B55" s="4" t="s">
        <v>38</v>
      </c>
      <c r="C55" s="4"/>
      <c r="D55" s="4"/>
      <c r="E55" s="4"/>
      <c r="F55" s="4">
        <v>180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7">
        <f t="shared" si="10"/>
        <v>7200</v>
      </c>
      <c r="V55" s="8"/>
    </row>
    <row r="56" spans="1:22">
      <c r="A56" s="3">
        <v>43651</v>
      </c>
      <c r="B56" s="4" t="s">
        <v>39</v>
      </c>
      <c r="C56" s="4"/>
      <c r="D56" s="4"/>
      <c r="E56" s="4"/>
      <c r="F56" s="4">
        <v>100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7">
        <f t="shared" si="10"/>
        <v>4000</v>
      </c>
      <c r="V56" s="8">
        <f>SUM(U52:U56)</f>
        <v>51120</v>
      </c>
    </row>
    <row r="57" spans="1:22">
      <c r="A57" s="6" t="s">
        <v>1</v>
      </c>
      <c r="B57" s="6"/>
      <c r="C57" s="6">
        <f t="shared" ref="C57:T57" si="14">SUM(C47:C56)</f>
        <v>500</v>
      </c>
      <c r="D57" s="6">
        <f t="shared" si="14"/>
        <v>0</v>
      </c>
      <c r="E57" s="6">
        <f t="shared" si="14"/>
        <v>0</v>
      </c>
      <c r="F57" s="6">
        <f t="shared" si="14"/>
        <v>1278</v>
      </c>
      <c r="G57" s="6">
        <f t="shared" si="14"/>
        <v>0</v>
      </c>
      <c r="H57" s="6">
        <f t="shared" si="14"/>
        <v>0</v>
      </c>
      <c r="I57" s="6">
        <f t="shared" si="14"/>
        <v>525</v>
      </c>
      <c r="J57" s="6">
        <f t="shared" si="14"/>
        <v>350</v>
      </c>
      <c r="K57" s="6">
        <f t="shared" si="14"/>
        <v>282</v>
      </c>
      <c r="L57" s="6">
        <f t="shared" si="14"/>
        <v>0</v>
      </c>
      <c r="M57" s="6">
        <f t="shared" si="14"/>
        <v>0</v>
      </c>
      <c r="N57" s="6">
        <f t="shared" si="14"/>
        <v>350</v>
      </c>
      <c r="O57" s="6">
        <f t="shared" si="14"/>
        <v>0</v>
      </c>
      <c r="P57" s="6">
        <f t="shared" si="14"/>
        <v>200</v>
      </c>
      <c r="Q57" s="6">
        <f t="shared" si="14"/>
        <v>0</v>
      </c>
      <c r="R57" s="6">
        <f t="shared" si="14"/>
        <v>5</v>
      </c>
      <c r="S57" s="6">
        <f t="shared" si="14"/>
        <v>0</v>
      </c>
      <c r="T57" s="6">
        <f t="shared" si="14"/>
        <v>306</v>
      </c>
      <c r="U57" s="46">
        <f t="shared" si="10"/>
        <v>138765</v>
      </c>
      <c r="V57" s="8"/>
    </row>
    <row r="58" spans="1:22">
      <c r="A58" s="3">
        <v>43652</v>
      </c>
      <c r="B58" s="4" t="s">
        <v>22</v>
      </c>
      <c r="C58" s="4"/>
      <c r="D58" s="4"/>
      <c r="E58" s="4"/>
      <c r="F58" s="4"/>
      <c r="G58" s="4"/>
      <c r="H58" s="4"/>
      <c r="I58" s="4">
        <v>5</v>
      </c>
      <c r="J58" s="4">
        <v>266</v>
      </c>
      <c r="K58" s="4">
        <v>100</v>
      </c>
      <c r="L58" s="4"/>
      <c r="M58" s="4"/>
      <c r="N58" s="4"/>
      <c r="O58" s="4"/>
      <c r="P58" s="4"/>
      <c r="Q58" s="4"/>
      <c r="R58" s="4"/>
      <c r="S58" s="4"/>
      <c r="T58" s="4"/>
      <c r="U58" s="7">
        <f t="shared" si="10"/>
        <v>12105</v>
      </c>
      <c r="V58" s="8"/>
    </row>
    <row r="59" spans="1:22">
      <c r="A59" s="3">
        <v>43652</v>
      </c>
      <c r="B59" s="4" t="s">
        <v>24</v>
      </c>
      <c r="C59" s="4"/>
      <c r="D59" s="4"/>
      <c r="E59" s="4"/>
      <c r="F59" s="4"/>
      <c r="G59" s="4"/>
      <c r="H59" s="4"/>
      <c r="I59" s="4">
        <v>421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7">
        <f t="shared" si="10"/>
        <v>10525</v>
      </c>
      <c r="V59" s="8"/>
    </row>
    <row r="60" spans="1:22">
      <c r="A60" s="3">
        <v>43652</v>
      </c>
      <c r="B60" s="4" t="s">
        <v>32</v>
      </c>
      <c r="C60" s="4"/>
      <c r="D60" s="4"/>
      <c r="E60" s="4"/>
      <c r="F60" s="4"/>
      <c r="G60" s="4"/>
      <c r="H60" s="4"/>
      <c r="I60" s="4">
        <v>15</v>
      </c>
      <c r="J60" s="4">
        <v>150</v>
      </c>
      <c r="K60" s="4">
        <v>94</v>
      </c>
      <c r="L60" s="4"/>
      <c r="M60" s="4"/>
      <c r="N60" s="4">
        <v>350</v>
      </c>
      <c r="O60" s="4"/>
      <c r="P60" s="4"/>
      <c r="Q60" s="4"/>
      <c r="R60" s="4"/>
      <c r="S60" s="4"/>
      <c r="T60" s="4"/>
      <c r="U60" s="7">
        <f t="shared" si="10"/>
        <v>19135</v>
      </c>
      <c r="V60" s="8">
        <f>SUM(U58:U60)</f>
        <v>41765</v>
      </c>
    </row>
    <row r="61" spans="1:22">
      <c r="A61" s="3">
        <v>43652</v>
      </c>
      <c r="B61" s="4" t="s">
        <v>33</v>
      </c>
      <c r="C61" s="4">
        <v>500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7">
        <f t="shared" si="10"/>
        <v>20000</v>
      </c>
      <c r="V61" s="8"/>
    </row>
    <row r="62" spans="1:22">
      <c r="A62" s="3">
        <v>43652</v>
      </c>
      <c r="B62" s="4" t="s">
        <v>34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>
        <v>14</v>
      </c>
      <c r="S62" s="4"/>
      <c r="T62" s="4"/>
      <c r="U62" s="7">
        <f t="shared" si="10"/>
        <v>14000</v>
      </c>
      <c r="V62" s="8">
        <f>SUM(U61:U62)</f>
        <v>34000</v>
      </c>
    </row>
    <row r="63" spans="1:22">
      <c r="A63" s="3">
        <v>43652</v>
      </c>
      <c r="B63" s="4" t="s">
        <v>35</v>
      </c>
      <c r="C63" s="4">
        <v>242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7">
        <f t="shared" si="10"/>
        <v>9680</v>
      </c>
      <c r="V63" s="8"/>
    </row>
    <row r="64" spans="1:22">
      <c r="A64" s="3">
        <v>43652</v>
      </c>
      <c r="B64" s="4" t="s">
        <v>36</v>
      </c>
      <c r="C64" s="4"/>
      <c r="D64" s="4"/>
      <c r="E64" s="4"/>
      <c r="F64" s="4">
        <v>198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7">
        <f t="shared" si="10"/>
        <v>7920</v>
      </c>
      <c r="V64" s="8"/>
    </row>
    <row r="65" spans="1:23">
      <c r="A65" s="3">
        <v>43652</v>
      </c>
      <c r="B65" s="4" t="s">
        <v>37</v>
      </c>
      <c r="C65" s="4"/>
      <c r="D65" s="4"/>
      <c r="E65" s="4"/>
      <c r="F65" s="4">
        <v>250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7">
        <f t="shared" si="10"/>
        <v>10000</v>
      </c>
      <c r="V65" s="8"/>
    </row>
    <row r="66" spans="1:23">
      <c r="A66" s="3">
        <v>43652</v>
      </c>
      <c r="B66" s="4" t="s">
        <v>38</v>
      </c>
      <c r="C66" s="4"/>
      <c r="D66" s="4"/>
      <c r="E66" s="4"/>
      <c r="F66" s="4">
        <v>180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7">
        <f t="shared" si="10"/>
        <v>7200</v>
      </c>
      <c r="V66" s="8"/>
    </row>
    <row r="67" spans="1:23">
      <c r="A67" s="3">
        <v>43652</v>
      </c>
      <c r="B67" s="4" t="s">
        <v>39</v>
      </c>
      <c r="C67" s="4"/>
      <c r="D67" s="4"/>
      <c r="E67" s="4"/>
      <c r="F67" s="4">
        <v>200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7">
        <f t="shared" si="10"/>
        <v>8000</v>
      </c>
      <c r="V67" s="8">
        <f>SUM(U63:U67)</f>
        <v>42800</v>
      </c>
    </row>
    <row r="68" spans="1:23">
      <c r="A68" s="6" t="s">
        <v>1</v>
      </c>
      <c r="B68" s="6"/>
      <c r="C68" s="6">
        <f t="shared" ref="C68:T68" si="15">SUM(C58:C67)</f>
        <v>742</v>
      </c>
      <c r="D68" s="6">
        <f t="shared" si="15"/>
        <v>0</v>
      </c>
      <c r="E68" s="6">
        <f t="shared" si="15"/>
        <v>0</v>
      </c>
      <c r="F68" s="6">
        <f t="shared" si="15"/>
        <v>828</v>
      </c>
      <c r="G68" s="6">
        <f t="shared" si="15"/>
        <v>0</v>
      </c>
      <c r="H68" s="6">
        <f t="shared" si="15"/>
        <v>0</v>
      </c>
      <c r="I68" s="6">
        <f t="shared" si="15"/>
        <v>441</v>
      </c>
      <c r="J68" s="6">
        <f t="shared" si="15"/>
        <v>416</v>
      </c>
      <c r="K68" s="6">
        <f t="shared" si="15"/>
        <v>194</v>
      </c>
      <c r="L68" s="6">
        <f t="shared" si="15"/>
        <v>0</v>
      </c>
      <c r="M68" s="6">
        <f t="shared" si="15"/>
        <v>0</v>
      </c>
      <c r="N68" s="6">
        <f t="shared" si="15"/>
        <v>350</v>
      </c>
      <c r="O68" s="6">
        <f t="shared" si="15"/>
        <v>0</v>
      </c>
      <c r="P68" s="6">
        <f t="shared" si="15"/>
        <v>0</v>
      </c>
      <c r="Q68" s="6">
        <f t="shared" si="15"/>
        <v>0</v>
      </c>
      <c r="R68" s="6">
        <f t="shared" si="15"/>
        <v>14</v>
      </c>
      <c r="S68" s="6">
        <f t="shared" si="15"/>
        <v>0</v>
      </c>
      <c r="T68" s="6">
        <f t="shared" si="15"/>
        <v>0</v>
      </c>
      <c r="U68" s="46">
        <f t="shared" si="10"/>
        <v>118565</v>
      </c>
      <c r="V68" s="8"/>
      <c r="W68">
        <f>U13+U24+U35+U46+U57+U68</f>
        <v>902890</v>
      </c>
    </row>
    <row r="69" spans="1:23">
      <c r="A69" s="3">
        <v>43653</v>
      </c>
      <c r="B69" s="4" t="s">
        <v>22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7">
        <f t="shared" si="10"/>
        <v>0</v>
      </c>
      <c r="V69" s="8"/>
    </row>
    <row r="70" spans="1:23">
      <c r="A70" s="3">
        <v>43653</v>
      </c>
      <c r="B70" s="4" t="s">
        <v>24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7">
        <f t="shared" si="10"/>
        <v>0</v>
      </c>
      <c r="V70" s="8"/>
    </row>
    <row r="71" spans="1:23">
      <c r="A71" s="3">
        <v>43653</v>
      </c>
      <c r="B71" s="4" t="s">
        <v>32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7">
        <f t="shared" si="10"/>
        <v>0</v>
      </c>
      <c r="V71" s="8">
        <f>SUM(U69:U71)</f>
        <v>0</v>
      </c>
    </row>
    <row r="72" spans="1:23">
      <c r="A72" s="3">
        <v>43653</v>
      </c>
      <c r="B72" s="4" t="s">
        <v>33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7">
        <f t="shared" si="10"/>
        <v>0</v>
      </c>
      <c r="V72" s="8"/>
    </row>
    <row r="73" spans="1:23">
      <c r="A73" s="3">
        <v>43653</v>
      </c>
      <c r="B73" s="4" t="s">
        <v>34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7">
        <f t="shared" si="10"/>
        <v>0</v>
      </c>
      <c r="V73" s="8">
        <f>SUM(U72:U73)</f>
        <v>0</v>
      </c>
    </row>
    <row r="74" spans="1:23">
      <c r="A74" s="3">
        <v>43653</v>
      </c>
      <c r="B74" s="4" t="s">
        <v>35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7">
        <f t="shared" si="10"/>
        <v>0</v>
      </c>
      <c r="V74" s="8"/>
    </row>
    <row r="75" spans="1:23">
      <c r="A75" s="3">
        <v>43653</v>
      </c>
      <c r="B75" s="4" t="s">
        <v>36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7">
        <f t="shared" si="10"/>
        <v>0</v>
      </c>
      <c r="V75" s="8"/>
    </row>
    <row r="76" spans="1:23">
      <c r="A76" s="3">
        <v>43653</v>
      </c>
      <c r="B76" s="4" t="s">
        <v>37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7">
        <f t="shared" si="10"/>
        <v>0</v>
      </c>
      <c r="V76" s="8"/>
    </row>
    <row r="77" spans="1:23">
      <c r="A77" s="3">
        <v>43653</v>
      </c>
      <c r="B77" s="4" t="s">
        <v>38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7">
        <f t="shared" si="10"/>
        <v>0</v>
      </c>
      <c r="V77" s="8"/>
    </row>
    <row r="78" spans="1:23">
      <c r="A78" s="3">
        <v>43653</v>
      </c>
      <c r="B78" s="4" t="s">
        <v>39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7">
        <f t="shared" ref="U78:U141" si="16">(C78*40)+(D78*25)+(E78*20)+(F78*40)+(G78*50)+(H78*50)+(I78*25)+(J78*30)+(K78*40)+(L78*30)+(M78*30)+(N78*30)+(O78*30)+(P78*25+(Q78*1000)+(R78*1000)+(S78*950)+(T78*40))</f>
        <v>0</v>
      </c>
      <c r="V78" s="8">
        <f>SUM(U74:U78)</f>
        <v>0</v>
      </c>
    </row>
    <row r="79" spans="1:23">
      <c r="A79" s="6" t="s">
        <v>1</v>
      </c>
      <c r="B79" s="6"/>
      <c r="C79" s="6">
        <f t="shared" ref="C79:T79" si="17">SUM(C69:C78)</f>
        <v>0</v>
      </c>
      <c r="D79" s="6">
        <f t="shared" si="17"/>
        <v>0</v>
      </c>
      <c r="E79" s="6">
        <f t="shared" si="17"/>
        <v>0</v>
      </c>
      <c r="F79" s="6">
        <f t="shared" si="17"/>
        <v>0</v>
      </c>
      <c r="G79" s="6">
        <f t="shared" si="17"/>
        <v>0</v>
      </c>
      <c r="H79" s="6">
        <f t="shared" si="17"/>
        <v>0</v>
      </c>
      <c r="I79" s="6">
        <f t="shared" si="17"/>
        <v>0</v>
      </c>
      <c r="J79" s="6">
        <f t="shared" si="17"/>
        <v>0</v>
      </c>
      <c r="K79" s="6">
        <f t="shared" si="17"/>
        <v>0</v>
      </c>
      <c r="L79" s="6">
        <f t="shared" si="17"/>
        <v>0</v>
      </c>
      <c r="M79" s="6">
        <f t="shared" si="17"/>
        <v>0</v>
      </c>
      <c r="N79" s="6">
        <f t="shared" si="17"/>
        <v>0</v>
      </c>
      <c r="O79" s="6">
        <f t="shared" si="17"/>
        <v>0</v>
      </c>
      <c r="P79" s="6">
        <f t="shared" si="17"/>
        <v>0</v>
      </c>
      <c r="Q79" s="6">
        <f t="shared" si="17"/>
        <v>0</v>
      </c>
      <c r="R79" s="6">
        <f t="shared" si="17"/>
        <v>0</v>
      </c>
      <c r="S79" s="6">
        <f t="shared" si="17"/>
        <v>0</v>
      </c>
      <c r="T79" s="6">
        <f t="shared" si="17"/>
        <v>0</v>
      </c>
      <c r="U79" s="46">
        <f t="shared" si="16"/>
        <v>0</v>
      </c>
      <c r="V79" s="8"/>
    </row>
    <row r="80" spans="1:23">
      <c r="A80" s="3">
        <v>43654</v>
      </c>
      <c r="B80" s="4" t="s">
        <v>22</v>
      </c>
      <c r="C80" s="4"/>
      <c r="D80" s="4"/>
      <c r="E80" s="4"/>
      <c r="F80" s="4"/>
      <c r="G80" s="4"/>
      <c r="H80" s="4"/>
      <c r="I80" s="4">
        <v>16</v>
      </c>
      <c r="J80" s="4"/>
      <c r="K80" s="4">
        <v>265</v>
      </c>
      <c r="L80" s="4"/>
      <c r="M80" s="4"/>
      <c r="N80" s="4"/>
      <c r="O80" s="4"/>
      <c r="P80" s="4"/>
      <c r="Q80" s="4"/>
      <c r="R80" s="4"/>
      <c r="S80" s="4"/>
      <c r="T80" s="4"/>
      <c r="U80" s="7">
        <f t="shared" si="16"/>
        <v>11000</v>
      </c>
      <c r="V80" s="8"/>
    </row>
    <row r="81" spans="1:22">
      <c r="A81" s="3">
        <v>43654</v>
      </c>
      <c r="B81" s="4" t="s">
        <v>24</v>
      </c>
      <c r="C81" s="4"/>
      <c r="D81" s="4"/>
      <c r="E81" s="4"/>
      <c r="F81" s="4"/>
      <c r="G81" s="4"/>
      <c r="H81" s="4"/>
      <c r="I81" s="4">
        <v>250</v>
      </c>
      <c r="J81" s="4"/>
      <c r="K81" s="4"/>
      <c r="L81" s="4"/>
      <c r="M81" s="4"/>
      <c r="N81" s="4"/>
      <c r="O81" s="4"/>
      <c r="P81" s="4">
        <v>200</v>
      </c>
      <c r="Q81" s="4"/>
      <c r="R81" s="4"/>
      <c r="S81" s="4"/>
      <c r="T81" s="4"/>
      <c r="U81" s="7">
        <f t="shared" si="16"/>
        <v>11250</v>
      </c>
      <c r="V81" s="8"/>
    </row>
    <row r="82" spans="1:22">
      <c r="A82" s="3">
        <v>43654</v>
      </c>
      <c r="B82" s="4" t="s">
        <v>32</v>
      </c>
      <c r="C82" s="4"/>
      <c r="D82" s="4"/>
      <c r="E82" s="4"/>
      <c r="F82" s="4"/>
      <c r="G82" s="4"/>
      <c r="H82" s="4"/>
      <c r="I82" s="4">
        <v>19</v>
      </c>
      <c r="J82" s="4"/>
      <c r="K82" s="4">
        <v>551</v>
      </c>
      <c r="L82" s="4"/>
      <c r="M82" s="4"/>
      <c r="N82" s="4"/>
      <c r="O82" s="4"/>
      <c r="P82" s="4"/>
      <c r="Q82" s="4"/>
      <c r="R82" s="4"/>
      <c r="S82" s="4"/>
      <c r="T82" s="4"/>
      <c r="U82" s="7">
        <f t="shared" si="16"/>
        <v>22515</v>
      </c>
      <c r="V82" s="8">
        <f>SUM(U80:U82)</f>
        <v>44765</v>
      </c>
    </row>
    <row r="83" spans="1:22">
      <c r="A83" s="3">
        <v>43654</v>
      </c>
      <c r="B83" s="4" t="s">
        <v>33</v>
      </c>
      <c r="C83" s="4">
        <v>650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7">
        <f t="shared" si="16"/>
        <v>26000</v>
      </c>
      <c r="V83" s="8"/>
    </row>
    <row r="84" spans="1:22">
      <c r="A84" s="3">
        <v>43654</v>
      </c>
      <c r="B84" s="4" t="s">
        <v>34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>
        <v>13</v>
      </c>
      <c r="S84" s="4"/>
      <c r="T84" s="4"/>
      <c r="U84" s="7">
        <f t="shared" si="16"/>
        <v>13000</v>
      </c>
      <c r="V84" s="8">
        <f>SUM(U83:U84)</f>
        <v>39000</v>
      </c>
    </row>
    <row r="85" spans="1:22">
      <c r="A85" s="3">
        <v>43654</v>
      </c>
      <c r="B85" s="4" t="s">
        <v>35</v>
      </c>
      <c r="C85" s="4">
        <v>300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7">
        <f t="shared" si="16"/>
        <v>12000</v>
      </c>
      <c r="V85" s="8"/>
    </row>
    <row r="86" spans="1:22">
      <c r="A86" s="3">
        <v>43654</v>
      </c>
      <c r="B86" s="4" t="s">
        <v>36</v>
      </c>
      <c r="C86" s="4"/>
      <c r="D86" s="4"/>
      <c r="E86" s="4"/>
      <c r="F86" s="4">
        <v>380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7">
        <f t="shared" si="16"/>
        <v>15200</v>
      </c>
      <c r="V86" s="8"/>
    </row>
    <row r="87" spans="1:22">
      <c r="A87" s="3">
        <v>43654</v>
      </c>
      <c r="B87" s="4" t="s">
        <v>37</v>
      </c>
      <c r="C87" s="4">
        <v>650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7">
        <f t="shared" si="16"/>
        <v>26000</v>
      </c>
      <c r="V87" s="8"/>
    </row>
    <row r="88" spans="1:22">
      <c r="A88" s="3">
        <v>43654</v>
      </c>
      <c r="B88" s="4" t="s">
        <v>38</v>
      </c>
      <c r="C88" s="4"/>
      <c r="D88" s="4"/>
      <c r="E88" s="4"/>
      <c r="F88" s="4">
        <v>233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7">
        <f t="shared" si="16"/>
        <v>9320</v>
      </c>
      <c r="V88" s="8"/>
    </row>
    <row r="89" spans="1:22">
      <c r="A89" s="3">
        <v>43654</v>
      </c>
      <c r="B89" s="4" t="s">
        <v>39</v>
      </c>
      <c r="C89" s="4"/>
      <c r="D89" s="4"/>
      <c r="E89" s="4"/>
      <c r="F89" s="4">
        <v>340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7">
        <f t="shared" si="16"/>
        <v>13600</v>
      </c>
      <c r="V89" s="8">
        <f>SUM(U85:U89)</f>
        <v>76120</v>
      </c>
    </row>
    <row r="90" spans="1:22">
      <c r="A90" s="6" t="s">
        <v>1</v>
      </c>
      <c r="B90" s="6"/>
      <c r="C90" s="6">
        <f t="shared" ref="C90:T90" si="18">SUM(C80:C89)</f>
        <v>1600</v>
      </c>
      <c r="D90" s="6">
        <f t="shared" si="18"/>
        <v>0</v>
      </c>
      <c r="E90" s="6">
        <f t="shared" si="18"/>
        <v>0</v>
      </c>
      <c r="F90" s="6">
        <f t="shared" si="18"/>
        <v>953</v>
      </c>
      <c r="G90" s="6">
        <f t="shared" si="18"/>
        <v>0</v>
      </c>
      <c r="H90" s="6">
        <f t="shared" si="18"/>
        <v>0</v>
      </c>
      <c r="I90" s="6">
        <f t="shared" si="18"/>
        <v>285</v>
      </c>
      <c r="J90" s="6">
        <f t="shared" si="18"/>
        <v>0</v>
      </c>
      <c r="K90" s="6">
        <f t="shared" si="18"/>
        <v>816</v>
      </c>
      <c r="L90" s="6">
        <f t="shared" si="18"/>
        <v>0</v>
      </c>
      <c r="M90" s="6">
        <f t="shared" si="18"/>
        <v>0</v>
      </c>
      <c r="N90" s="6">
        <f t="shared" si="18"/>
        <v>0</v>
      </c>
      <c r="O90" s="6">
        <f t="shared" si="18"/>
        <v>0</v>
      </c>
      <c r="P90" s="6">
        <f t="shared" si="18"/>
        <v>200</v>
      </c>
      <c r="Q90" s="6">
        <f t="shared" si="18"/>
        <v>0</v>
      </c>
      <c r="R90" s="6">
        <f t="shared" si="18"/>
        <v>13</v>
      </c>
      <c r="S90" s="6">
        <f t="shared" si="18"/>
        <v>0</v>
      </c>
      <c r="T90" s="6">
        <f t="shared" si="18"/>
        <v>0</v>
      </c>
      <c r="U90" s="46">
        <f t="shared" si="16"/>
        <v>159885</v>
      </c>
      <c r="V90" s="8"/>
    </row>
    <row r="91" spans="1:22">
      <c r="A91" s="3">
        <v>43655</v>
      </c>
      <c r="B91" s="4" t="s">
        <v>22</v>
      </c>
      <c r="C91" s="4"/>
      <c r="D91" s="4"/>
      <c r="E91" s="4"/>
      <c r="F91" s="4"/>
      <c r="G91" s="4"/>
      <c r="H91" s="4"/>
      <c r="I91" s="4"/>
      <c r="J91" s="4"/>
      <c r="K91" s="4">
        <v>56</v>
      </c>
      <c r="L91" s="4"/>
      <c r="M91" s="4">
        <v>226</v>
      </c>
      <c r="N91" s="4">
        <v>150</v>
      </c>
      <c r="O91" s="4"/>
      <c r="P91" s="4"/>
      <c r="Q91" s="4"/>
      <c r="R91" s="4"/>
      <c r="S91" s="4"/>
      <c r="T91" s="4"/>
      <c r="U91" s="7">
        <f t="shared" si="16"/>
        <v>13520</v>
      </c>
      <c r="V91" s="8"/>
    </row>
    <row r="92" spans="1:22">
      <c r="A92" s="3">
        <v>43655</v>
      </c>
      <c r="B92" s="4" t="s">
        <v>24</v>
      </c>
      <c r="C92" s="4"/>
      <c r="D92" s="4"/>
      <c r="E92" s="4"/>
      <c r="F92" s="4"/>
      <c r="G92" s="4"/>
      <c r="H92" s="4"/>
      <c r="I92" s="4">
        <v>200</v>
      </c>
      <c r="J92" s="4"/>
      <c r="K92" s="4"/>
      <c r="L92" s="4"/>
      <c r="M92" s="4"/>
      <c r="N92" s="4"/>
      <c r="O92" s="4"/>
      <c r="P92" s="4">
        <v>250</v>
      </c>
      <c r="Q92" s="4"/>
      <c r="R92" s="4"/>
      <c r="S92" s="4"/>
      <c r="T92" s="4"/>
      <c r="U92" s="7">
        <f t="shared" si="16"/>
        <v>11250</v>
      </c>
      <c r="V92" s="8"/>
    </row>
    <row r="93" spans="1:22">
      <c r="A93" s="3">
        <v>43655</v>
      </c>
      <c r="B93" s="4" t="s">
        <v>32</v>
      </c>
      <c r="C93" s="4"/>
      <c r="D93" s="4"/>
      <c r="E93" s="4"/>
      <c r="F93" s="4"/>
      <c r="G93" s="4"/>
      <c r="H93" s="4"/>
      <c r="I93" s="4">
        <v>5</v>
      </c>
      <c r="J93" s="4"/>
      <c r="K93" s="4"/>
      <c r="L93" s="4"/>
      <c r="M93" s="4">
        <v>450</v>
      </c>
      <c r="N93" s="4">
        <v>200</v>
      </c>
      <c r="O93" s="4"/>
      <c r="P93" s="4"/>
      <c r="Q93" s="4"/>
      <c r="R93" s="4"/>
      <c r="S93" s="4"/>
      <c r="T93" s="4"/>
      <c r="U93" s="7">
        <f t="shared" si="16"/>
        <v>19625</v>
      </c>
      <c r="V93" s="8">
        <f>SUM(U91:U93)</f>
        <v>44395</v>
      </c>
    </row>
    <row r="94" spans="1:22">
      <c r="A94" s="3">
        <v>43655</v>
      </c>
      <c r="B94" s="4" t="s">
        <v>33</v>
      </c>
      <c r="C94" s="4">
        <v>550</v>
      </c>
      <c r="D94" s="4">
        <v>280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7">
        <f t="shared" si="16"/>
        <v>29000</v>
      </c>
      <c r="V94" s="8"/>
    </row>
    <row r="95" spans="1:22">
      <c r="A95" s="3">
        <v>43655</v>
      </c>
      <c r="B95" s="4" t="s">
        <v>34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>
        <v>12</v>
      </c>
      <c r="S95" s="4"/>
      <c r="T95" s="4"/>
      <c r="U95" s="7">
        <f t="shared" si="16"/>
        <v>12000</v>
      </c>
      <c r="V95" s="8">
        <f>SUM(U94:U95)</f>
        <v>41000</v>
      </c>
    </row>
    <row r="96" spans="1:22">
      <c r="A96" s="3">
        <v>43655</v>
      </c>
      <c r="B96" s="4" t="s">
        <v>35</v>
      </c>
      <c r="C96" s="4">
        <v>296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7">
        <f t="shared" si="16"/>
        <v>11840</v>
      </c>
      <c r="V96" s="8"/>
    </row>
    <row r="97" spans="1:22">
      <c r="A97" s="3">
        <v>43655</v>
      </c>
      <c r="B97" s="4" t="s">
        <v>36</v>
      </c>
      <c r="C97" s="4">
        <v>300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7">
        <f t="shared" si="16"/>
        <v>12000</v>
      </c>
      <c r="V97" s="8"/>
    </row>
    <row r="98" spans="1:22">
      <c r="A98" s="3">
        <v>43655</v>
      </c>
      <c r="B98" s="4" t="s">
        <v>37</v>
      </c>
      <c r="C98" s="4"/>
      <c r="D98" s="4"/>
      <c r="E98" s="4"/>
      <c r="F98" s="4">
        <v>380</v>
      </c>
      <c r="G98" s="4"/>
      <c r="H98" s="4">
        <v>68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7">
        <f t="shared" si="16"/>
        <v>18600</v>
      </c>
      <c r="V98" s="8"/>
    </row>
    <row r="99" spans="1:22">
      <c r="A99" s="3">
        <v>43655</v>
      </c>
      <c r="B99" s="4" t="s">
        <v>38</v>
      </c>
      <c r="C99" s="4"/>
      <c r="D99" s="4"/>
      <c r="E99" s="4"/>
      <c r="F99" s="4">
        <v>280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7">
        <f t="shared" si="16"/>
        <v>11200</v>
      </c>
      <c r="V99" s="8"/>
    </row>
    <row r="100" spans="1:22">
      <c r="A100" s="3">
        <v>43655</v>
      </c>
      <c r="B100" s="4" t="s">
        <v>39</v>
      </c>
      <c r="C100" s="4"/>
      <c r="D100" s="4"/>
      <c r="E100" s="4"/>
      <c r="F100" s="4">
        <v>305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7">
        <f t="shared" si="16"/>
        <v>12200</v>
      </c>
      <c r="V100" s="8">
        <f>SUM(U96:U100)</f>
        <v>65840</v>
      </c>
    </row>
    <row r="101" spans="1:22">
      <c r="A101" s="6" t="s">
        <v>1</v>
      </c>
      <c r="B101" s="6"/>
      <c r="C101" s="6">
        <f t="shared" ref="C101:T101" si="19">SUM(C91:C100)</f>
        <v>1146</v>
      </c>
      <c r="D101" s="6">
        <f t="shared" si="19"/>
        <v>280</v>
      </c>
      <c r="E101" s="6">
        <f t="shared" si="19"/>
        <v>0</v>
      </c>
      <c r="F101" s="6">
        <f t="shared" si="19"/>
        <v>965</v>
      </c>
      <c r="G101" s="6">
        <f t="shared" si="19"/>
        <v>0</v>
      </c>
      <c r="H101" s="6">
        <f t="shared" si="19"/>
        <v>68</v>
      </c>
      <c r="I101" s="6">
        <f t="shared" si="19"/>
        <v>205</v>
      </c>
      <c r="J101" s="6">
        <f t="shared" si="19"/>
        <v>0</v>
      </c>
      <c r="K101" s="6">
        <f t="shared" si="19"/>
        <v>56</v>
      </c>
      <c r="L101" s="6">
        <f t="shared" si="19"/>
        <v>0</v>
      </c>
      <c r="M101" s="6">
        <f t="shared" si="19"/>
        <v>676</v>
      </c>
      <c r="N101" s="6">
        <f t="shared" si="19"/>
        <v>350</v>
      </c>
      <c r="O101" s="6">
        <f t="shared" si="19"/>
        <v>0</v>
      </c>
      <c r="P101" s="6">
        <f t="shared" si="19"/>
        <v>250</v>
      </c>
      <c r="Q101" s="6">
        <f t="shared" si="19"/>
        <v>0</v>
      </c>
      <c r="R101" s="6">
        <f t="shared" si="19"/>
        <v>12</v>
      </c>
      <c r="S101" s="6">
        <f t="shared" si="19"/>
        <v>0</v>
      </c>
      <c r="T101" s="6">
        <f t="shared" si="19"/>
        <v>0</v>
      </c>
      <c r="U101" s="46">
        <f t="shared" si="16"/>
        <v>151235</v>
      </c>
      <c r="V101" s="8"/>
    </row>
    <row r="102" spans="1:22">
      <c r="A102" s="3">
        <v>43656</v>
      </c>
      <c r="B102" s="4" t="s">
        <v>22</v>
      </c>
      <c r="C102" s="4">
        <v>61</v>
      </c>
      <c r="D102" s="4"/>
      <c r="E102" s="4"/>
      <c r="F102" s="4"/>
      <c r="G102" s="4"/>
      <c r="H102" s="4"/>
      <c r="I102" s="4">
        <v>20</v>
      </c>
      <c r="J102" s="4"/>
      <c r="K102" s="4">
        <v>31</v>
      </c>
      <c r="L102" s="4"/>
      <c r="M102" s="4"/>
      <c r="N102" s="4">
        <v>150</v>
      </c>
      <c r="O102" s="4"/>
      <c r="P102" s="4"/>
      <c r="Q102" s="4"/>
      <c r="R102" s="4"/>
      <c r="S102" s="4"/>
      <c r="T102" s="4"/>
      <c r="U102" s="7">
        <f t="shared" si="16"/>
        <v>8680</v>
      </c>
      <c r="V102" s="8"/>
    </row>
    <row r="103" spans="1:22">
      <c r="A103" s="3">
        <v>43656</v>
      </c>
      <c r="B103" s="4" t="s">
        <v>24</v>
      </c>
      <c r="C103" s="4"/>
      <c r="D103" s="4"/>
      <c r="E103" s="4"/>
      <c r="F103" s="4"/>
      <c r="G103" s="4"/>
      <c r="H103" s="4"/>
      <c r="I103" s="4">
        <v>500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7">
        <f t="shared" si="16"/>
        <v>12500</v>
      </c>
      <c r="V103" s="8"/>
    </row>
    <row r="104" spans="1:22">
      <c r="A104" s="3">
        <v>43656</v>
      </c>
      <c r="B104" s="4" t="s">
        <v>32</v>
      </c>
      <c r="C104" s="4">
        <v>200</v>
      </c>
      <c r="D104" s="4"/>
      <c r="E104" s="4"/>
      <c r="F104" s="4"/>
      <c r="G104" s="4"/>
      <c r="H104" s="4"/>
      <c r="I104" s="4"/>
      <c r="J104" s="4"/>
      <c r="K104" s="4">
        <v>300</v>
      </c>
      <c r="L104" s="4">
        <v>100</v>
      </c>
      <c r="M104" s="4"/>
      <c r="N104" s="4">
        <v>100</v>
      </c>
      <c r="O104" s="4"/>
      <c r="P104" s="4"/>
      <c r="Q104" s="4"/>
      <c r="R104" s="4"/>
      <c r="S104" s="4"/>
      <c r="T104" s="4"/>
      <c r="U104" s="7">
        <f t="shared" si="16"/>
        <v>26000</v>
      </c>
      <c r="V104" s="8">
        <f>SUM(U102:U104)</f>
        <v>47180</v>
      </c>
    </row>
    <row r="105" spans="1:22">
      <c r="A105" s="3">
        <v>43656</v>
      </c>
      <c r="B105" s="4" t="s">
        <v>33</v>
      </c>
      <c r="C105" s="4">
        <v>400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>
        <v>150</v>
      </c>
      <c r="U105" s="7">
        <f t="shared" si="16"/>
        <v>22000</v>
      </c>
      <c r="V105" s="8"/>
    </row>
    <row r="106" spans="1:22">
      <c r="A106" s="3">
        <v>43656</v>
      </c>
      <c r="B106" s="4" t="s">
        <v>34</v>
      </c>
      <c r="C106" s="4">
        <v>500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7">
        <f t="shared" si="16"/>
        <v>20000</v>
      </c>
      <c r="V106" s="8">
        <f>SUM(U105:U106)</f>
        <v>42000</v>
      </c>
    </row>
    <row r="107" spans="1:22">
      <c r="A107" s="3">
        <v>43656</v>
      </c>
      <c r="B107" s="4" t="s">
        <v>35</v>
      </c>
      <c r="C107" s="4">
        <v>400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7">
        <f t="shared" si="16"/>
        <v>16000</v>
      </c>
      <c r="V107" s="8"/>
    </row>
    <row r="108" spans="1:22">
      <c r="A108" s="3">
        <v>43656</v>
      </c>
      <c r="B108" s="4" t="s">
        <v>36</v>
      </c>
      <c r="C108" s="4">
        <v>300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7">
        <f t="shared" si="16"/>
        <v>12000</v>
      </c>
      <c r="V108" s="8"/>
    </row>
    <row r="109" spans="1:22">
      <c r="A109" s="3">
        <v>43656</v>
      </c>
      <c r="B109" s="4" t="s">
        <v>37</v>
      </c>
      <c r="C109" s="4"/>
      <c r="D109" s="4"/>
      <c r="E109" s="4"/>
      <c r="F109" s="4">
        <v>325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7">
        <f t="shared" si="16"/>
        <v>13000</v>
      </c>
      <c r="V109" s="8"/>
    </row>
    <row r="110" spans="1:22">
      <c r="A110" s="3">
        <v>43656</v>
      </c>
      <c r="B110" s="4" t="s">
        <v>38</v>
      </c>
      <c r="C110" s="4"/>
      <c r="D110" s="4"/>
      <c r="E110" s="4"/>
      <c r="F110" s="4">
        <v>210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7">
        <f t="shared" si="16"/>
        <v>8400</v>
      </c>
      <c r="V110" s="8"/>
    </row>
    <row r="111" spans="1:22">
      <c r="A111" s="3">
        <v>43656</v>
      </c>
      <c r="B111" s="4" t="s">
        <v>39</v>
      </c>
      <c r="C111" s="4"/>
      <c r="D111" s="4"/>
      <c r="E111" s="4"/>
      <c r="F111" s="4">
        <v>500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7">
        <f t="shared" si="16"/>
        <v>20000</v>
      </c>
      <c r="V111" s="8">
        <f>SUM(U107:U111)</f>
        <v>69400</v>
      </c>
    </row>
    <row r="112" spans="1:22">
      <c r="A112" s="6" t="s">
        <v>1</v>
      </c>
      <c r="B112" s="6"/>
      <c r="C112" s="6">
        <f t="shared" ref="C112:T112" si="20">SUM(C102:C111)</f>
        <v>1861</v>
      </c>
      <c r="D112" s="6">
        <f t="shared" si="20"/>
        <v>0</v>
      </c>
      <c r="E112" s="6">
        <f t="shared" si="20"/>
        <v>0</v>
      </c>
      <c r="F112" s="6">
        <f t="shared" si="20"/>
        <v>1035</v>
      </c>
      <c r="G112" s="6">
        <f t="shared" si="20"/>
        <v>0</v>
      </c>
      <c r="H112" s="6">
        <f t="shared" si="20"/>
        <v>0</v>
      </c>
      <c r="I112" s="6">
        <f t="shared" si="20"/>
        <v>520</v>
      </c>
      <c r="J112" s="6">
        <f t="shared" si="20"/>
        <v>0</v>
      </c>
      <c r="K112" s="6">
        <f t="shared" si="20"/>
        <v>331</v>
      </c>
      <c r="L112" s="6">
        <f t="shared" si="20"/>
        <v>100</v>
      </c>
      <c r="M112" s="6">
        <f t="shared" si="20"/>
        <v>0</v>
      </c>
      <c r="N112" s="6">
        <f t="shared" si="20"/>
        <v>250</v>
      </c>
      <c r="O112" s="6">
        <f t="shared" si="20"/>
        <v>0</v>
      </c>
      <c r="P112" s="6">
        <f t="shared" si="20"/>
        <v>0</v>
      </c>
      <c r="Q112" s="6">
        <f t="shared" si="20"/>
        <v>0</v>
      </c>
      <c r="R112" s="6">
        <f t="shared" si="20"/>
        <v>0</v>
      </c>
      <c r="S112" s="6">
        <f t="shared" si="20"/>
        <v>0</v>
      </c>
      <c r="T112" s="6">
        <f t="shared" si="20"/>
        <v>150</v>
      </c>
      <c r="U112" s="46">
        <f t="shared" si="16"/>
        <v>158580</v>
      </c>
      <c r="V112" s="8"/>
    </row>
    <row r="113" spans="1:22">
      <c r="A113" s="3">
        <v>43657</v>
      </c>
      <c r="B113" s="4" t="s">
        <v>22</v>
      </c>
      <c r="C113" s="4">
        <v>50</v>
      </c>
      <c r="D113" s="4"/>
      <c r="E113" s="4"/>
      <c r="F113" s="4"/>
      <c r="G113" s="4"/>
      <c r="H113" s="4"/>
      <c r="I113" s="4">
        <v>5</v>
      </c>
      <c r="J113" s="4"/>
      <c r="K113" s="4">
        <v>279</v>
      </c>
      <c r="L113" s="4"/>
      <c r="M113" s="4"/>
      <c r="N113" s="4"/>
      <c r="O113" s="4"/>
      <c r="P113" s="4"/>
      <c r="Q113" s="4"/>
      <c r="R113" s="4"/>
      <c r="S113" s="4"/>
      <c r="T113" s="4"/>
      <c r="U113" s="7">
        <f t="shared" si="16"/>
        <v>13285</v>
      </c>
      <c r="V113" s="8"/>
    </row>
    <row r="114" spans="1:22">
      <c r="A114" s="3">
        <v>43657</v>
      </c>
      <c r="B114" s="4" t="s">
        <v>24</v>
      </c>
      <c r="C114" s="4"/>
      <c r="D114" s="4"/>
      <c r="E114" s="4"/>
      <c r="F114" s="4"/>
      <c r="G114" s="4"/>
      <c r="H114" s="4"/>
      <c r="I114" s="4">
        <v>500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7">
        <f t="shared" si="16"/>
        <v>12500</v>
      </c>
      <c r="V114" s="8"/>
    </row>
    <row r="115" spans="1:22">
      <c r="A115" s="3">
        <v>43657</v>
      </c>
      <c r="B115" s="4" t="s">
        <v>32</v>
      </c>
      <c r="C115" s="4">
        <v>183</v>
      </c>
      <c r="D115" s="4"/>
      <c r="E115" s="4">
        <v>450</v>
      </c>
      <c r="F115" s="4"/>
      <c r="G115" s="4"/>
      <c r="H115" s="4"/>
      <c r="I115" s="4">
        <v>15</v>
      </c>
      <c r="J115" s="4"/>
      <c r="K115" s="4">
        <v>100</v>
      </c>
      <c r="L115" s="4"/>
      <c r="M115" s="4"/>
      <c r="N115" s="4"/>
      <c r="O115" s="4"/>
      <c r="P115" s="4"/>
      <c r="Q115" s="4"/>
      <c r="R115" s="4"/>
      <c r="S115" s="4"/>
      <c r="T115" s="4"/>
      <c r="U115" s="7">
        <f t="shared" si="16"/>
        <v>20695</v>
      </c>
      <c r="V115" s="8">
        <f>SUM(U113:U115)</f>
        <v>46480</v>
      </c>
    </row>
    <row r="116" spans="1:22">
      <c r="A116" s="3">
        <v>43657</v>
      </c>
      <c r="B116" s="4" t="s">
        <v>33</v>
      </c>
      <c r="C116" s="4">
        <v>550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>
        <v>225</v>
      </c>
      <c r="U116" s="7">
        <f t="shared" si="16"/>
        <v>31000</v>
      </c>
      <c r="V116" s="8"/>
    </row>
    <row r="117" spans="1:22">
      <c r="A117" s="3">
        <v>43657</v>
      </c>
      <c r="B117" s="4" t="s">
        <v>34</v>
      </c>
      <c r="C117" s="4">
        <v>250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7">
        <f t="shared" si="16"/>
        <v>10000</v>
      </c>
      <c r="V117" s="8">
        <f>SUM(U116:U117)</f>
        <v>41000</v>
      </c>
    </row>
    <row r="118" spans="1:22">
      <c r="A118" s="3">
        <v>43657</v>
      </c>
      <c r="B118" s="4" t="s">
        <v>35</v>
      </c>
      <c r="C118" s="4">
        <v>300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7">
        <f t="shared" si="16"/>
        <v>12000</v>
      </c>
      <c r="V118" s="8"/>
    </row>
    <row r="119" spans="1:22">
      <c r="A119" s="3">
        <v>43657</v>
      </c>
      <c r="B119" s="4" t="s">
        <v>36</v>
      </c>
      <c r="C119" s="4">
        <v>480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7">
        <f t="shared" si="16"/>
        <v>19200</v>
      </c>
      <c r="V119" s="8"/>
    </row>
    <row r="120" spans="1:22">
      <c r="A120" s="3">
        <v>43657</v>
      </c>
      <c r="B120" s="4" t="s">
        <v>37</v>
      </c>
      <c r="C120" s="4"/>
      <c r="D120" s="4"/>
      <c r="E120" s="4"/>
      <c r="F120" s="4"/>
      <c r="G120" s="4">
        <v>230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7">
        <f t="shared" si="16"/>
        <v>11500</v>
      </c>
      <c r="V120" s="8"/>
    </row>
    <row r="121" spans="1:22">
      <c r="A121" s="3">
        <v>43657</v>
      </c>
      <c r="B121" s="4" t="s">
        <v>38</v>
      </c>
      <c r="C121" s="4">
        <v>273</v>
      </c>
      <c r="D121" s="4"/>
      <c r="E121" s="4"/>
      <c r="F121" s="4">
        <v>144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7">
        <f t="shared" si="16"/>
        <v>16680</v>
      </c>
      <c r="V121" s="8"/>
    </row>
    <row r="122" spans="1:22">
      <c r="A122" s="3">
        <v>43657</v>
      </c>
      <c r="B122" s="4" t="s">
        <v>39</v>
      </c>
      <c r="C122" s="4"/>
      <c r="D122" s="4"/>
      <c r="E122" s="4"/>
      <c r="F122" s="4">
        <v>400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7">
        <f t="shared" si="16"/>
        <v>16000</v>
      </c>
      <c r="V122" s="8">
        <f>SUM(U118:U122)</f>
        <v>75380</v>
      </c>
    </row>
    <row r="123" spans="1:22">
      <c r="A123" s="6" t="s">
        <v>1</v>
      </c>
      <c r="B123" s="6"/>
      <c r="C123" s="6">
        <f t="shared" ref="C123:T123" si="21">SUM(C113:C122)</f>
        <v>2086</v>
      </c>
      <c r="D123" s="6">
        <f t="shared" si="21"/>
        <v>0</v>
      </c>
      <c r="E123" s="6">
        <f t="shared" si="21"/>
        <v>450</v>
      </c>
      <c r="F123" s="6">
        <f t="shared" si="21"/>
        <v>544</v>
      </c>
      <c r="G123" s="6">
        <f t="shared" si="21"/>
        <v>230</v>
      </c>
      <c r="H123" s="6">
        <f t="shared" si="21"/>
        <v>0</v>
      </c>
      <c r="I123" s="6">
        <f t="shared" si="21"/>
        <v>520</v>
      </c>
      <c r="J123" s="6">
        <f t="shared" si="21"/>
        <v>0</v>
      </c>
      <c r="K123" s="6">
        <f t="shared" si="21"/>
        <v>379</v>
      </c>
      <c r="L123" s="6">
        <f t="shared" si="21"/>
        <v>0</v>
      </c>
      <c r="M123" s="6">
        <f t="shared" si="21"/>
        <v>0</v>
      </c>
      <c r="N123" s="6">
        <f t="shared" si="21"/>
        <v>0</v>
      </c>
      <c r="O123" s="6">
        <f t="shared" si="21"/>
        <v>0</v>
      </c>
      <c r="P123" s="6">
        <f t="shared" si="21"/>
        <v>0</v>
      </c>
      <c r="Q123" s="6">
        <f t="shared" si="21"/>
        <v>0</v>
      </c>
      <c r="R123" s="6">
        <f t="shared" si="21"/>
        <v>0</v>
      </c>
      <c r="S123" s="6">
        <f t="shared" si="21"/>
        <v>0</v>
      </c>
      <c r="T123" s="6">
        <f t="shared" si="21"/>
        <v>225</v>
      </c>
      <c r="U123" s="46">
        <f t="shared" si="16"/>
        <v>162860</v>
      </c>
      <c r="V123" s="8"/>
    </row>
    <row r="124" spans="1:22">
      <c r="A124" s="3">
        <v>43658</v>
      </c>
      <c r="B124" s="4" t="s">
        <v>22</v>
      </c>
      <c r="C124" s="4"/>
      <c r="D124" s="4"/>
      <c r="E124" s="4"/>
      <c r="F124" s="4"/>
      <c r="G124" s="4"/>
      <c r="H124" s="4"/>
      <c r="I124" s="4">
        <v>10</v>
      </c>
      <c r="J124" s="4"/>
      <c r="K124" s="4">
        <v>339</v>
      </c>
      <c r="L124" s="4"/>
      <c r="M124" s="4"/>
      <c r="N124" s="4"/>
      <c r="O124" s="4"/>
      <c r="P124" s="4"/>
      <c r="Q124" s="4"/>
      <c r="R124" s="4"/>
      <c r="S124" s="4"/>
      <c r="T124" s="4"/>
      <c r="U124" s="7">
        <f t="shared" si="16"/>
        <v>13810</v>
      </c>
      <c r="V124" s="8"/>
    </row>
    <row r="125" spans="1:22">
      <c r="A125" s="3">
        <v>43658</v>
      </c>
      <c r="B125" s="4" t="s">
        <v>24</v>
      </c>
      <c r="C125" s="4"/>
      <c r="D125" s="4"/>
      <c r="E125" s="4"/>
      <c r="F125" s="4"/>
      <c r="G125" s="4"/>
      <c r="H125" s="4"/>
      <c r="I125" s="4">
        <v>200</v>
      </c>
      <c r="J125" s="4"/>
      <c r="K125" s="4"/>
      <c r="L125" s="4"/>
      <c r="M125" s="4"/>
      <c r="N125" s="4"/>
      <c r="O125" s="4"/>
      <c r="P125" s="4">
        <v>260</v>
      </c>
      <c r="Q125" s="4"/>
      <c r="R125" s="4"/>
      <c r="S125" s="4"/>
      <c r="T125" s="4"/>
      <c r="U125" s="7">
        <f t="shared" si="16"/>
        <v>11500</v>
      </c>
      <c r="V125" s="8"/>
    </row>
    <row r="126" spans="1:22">
      <c r="A126" s="3">
        <v>43658</v>
      </c>
      <c r="B126" s="4" t="s">
        <v>32</v>
      </c>
      <c r="C126" s="4">
        <v>350</v>
      </c>
      <c r="D126" s="4"/>
      <c r="E126" s="4">
        <v>400</v>
      </c>
      <c r="F126" s="4"/>
      <c r="G126" s="4"/>
      <c r="H126" s="4"/>
      <c r="I126" s="4">
        <v>20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7">
        <f t="shared" si="16"/>
        <v>22500</v>
      </c>
      <c r="V126" s="8">
        <f>SUM(U124:U126)</f>
        <v>47810</v>
      </c>
    </row>
    <row r="127" spans="1:22">
      <c r="A127" s="3">
        <v>43658</v>
      </c>
      <c r="B127" s="4" t="s">
        <v>33</v>
      </c>
      <c r="C127" s="4">
        <v>550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7">
        <f t="shared" si="16"/>
        <v>22000</v>
      </c>
      <c r="V127" s="8"/>
    </row>
    <row r="128" spans="1:22">
      <c r="A128" s="3">
        <v>43658</v>
      </c>
      <c r="B128" s="4" t="s">
        <v>34</v>
      </c>
      <c r="C128" s="4">
        <v>100</v>
      </c>
      <c r="D128" s="4"/>
      <c r="E128" s="4">
        <v>300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>
        <v>7</v>
      </c>
      <c r="S128" s="4"/>
      <c r="T128" s="4"/>
      <c r="U128" s="7">
        <f t="shared" si="16"/>
        <v>17000</v>
      </c>
      <c r="V128" s="8">
        <f>SUM(U127:U128)</f>
        <v>39000</v>
      </c>
    </row>
    <row r="129" spans="1:22">
      <c r="A129" s="3">
        <v>43658</v>
      </c>
      <c r="B129" s="4" t="s">
        <v>35</v>
      </c>
      <c r="C129" s="4">
        <v>300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7">
        <f t="shared" si="16"/>
        <v>12000</v>
      </c>
      <c r="V129" s="8"/>
    </row>
    <row r="130" spans="1:22">
      <c r="A130" s="3">
        <v>43658</v>
      </c>
      <c r="B130" s="4" t="s">
        <v>36</v>
      </c>
      <c r="C130" s="4">
        <v>250</v>
      </c>
      <c r="D130" s="4"/>
      <c r="E130" s="4"/>
      <c r="F130" s="4">
        <v>150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7">
        <f t="shared" si="16"/>
        <v>16000</v>
      </c>
      <c r="V130" s="8"/>
    </row>
    <row r="131" spans="1:22">
      <c r="A131" s="3">
        <v>43658</v>
      </c>
      <c r="B131" s="4" t="s">
        <v>37</v>
      </c>
      <c r="C131" s="4"/>
      <c r="D131" s="4"/>
      <c r="E131" s="4"/>
      <c r="F131" s="4"/>
      <c r="G131" s="4"/>
      <c r="H131" s="4">
        <v>300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7">
        <f t="shared" si="16"/>
        <v>15000</v>
      </c>
      <c r="V131" s="8"/>
    </row>
    <row r="132" spans="1:22">
      <c r="A132" s="3">
        <v>43658</v>
      </c>
      <c r="B132" s="4" t="s">
        <v>38</v>
      </c>
      <c r="C132" s="4"/>
      <c r="D132" s="4"/>
      <c r="E132" s="4"/>
      <c r="F132" s="4"/>
      <c r="G132" s="4">
        <v>150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7">
        <f t="shared" si="16"/>
        <v>7500</v>
      </c>
      <c r="V132" s="8"/>
    </row>
    <row r="133" spans="1:22">
      <c r="A133" s="3">
        <v>43658</v>
      </c>
      <c r="B133" s="4" t="s">
        <v>39</v>
      </c>
      <c r="C133" s="4"/>
      <c r="D133" s="4"/>
      <c r="E133" s="4"/>
      <c r="F133" s="4">
        <v>550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7">
        <f t="shared" si="16"/>
        <v>22000</v>
      </c>
      <c r="V133" s="8">
        <f>SUM(U129:U133)</f>
        <v>72500</v>
      </c>
    </row>
    <row r="134" spans="1:22">
      <c r="A134" s="6" t="s">
        <v>1</v>
      </c>
      <c r="B134" s="6"/>
      <c r="C134" s="6">
        <f t="shared" ref="C134:T134" si="22">SUM(C124:C133)</f>
        <v>1550</v>
      </c>
      <c r="D134" s="6">
        <f t="shared" si="22"/>
        <v>0</v>
      </c>
      <c r="E134" s="6">
        <f t="shared" si="22"/>
        <v>700</v>
      </c>
      <c r="F134" s="6">
        <f t="shared" si="22"/>
        <v>700</v>
      </c>
      <c r="G134" s="6">
        <f t="shared" si="22"/>
        <v>150</v>
      </c>
      <c r="H134" s="6">
        <f t="shared" si="22"/>
        <v>300</v>
      </c>
      <c r="I134" s="6">
        <f t="shared" si="22"/>
        <v>230</v>
      </c>
      <c r="J134" s="6">
        <f t="shared" si="22"/>
        <v>0</v>
      </c>
      <c r="K134" s="6">
        <f t="shared" si="22"/>
        <v>339</v>
      </c>
      <c r="L134" s="6">
        <f t="shared" si="22"/>
        <v>0</v>
      </c>
      <c r="M134" s="6">
        <f t="shared" si="22"/>
        <v>0</v>
      </c>
      <c r="N134" s="6">
        <f t="shared" si="22"/>
        <v>0</v>
      </c>
      <c r="O134" s="6">
        <f t="shared" si="22"/>
        <v>0</v>
      </c>
      <c r="P134" s="6">
        <f t="shared" si="22"/>
        <v>260</v>
      </c>
      <c r="Q134" s="6">
        <f t="shared" si="22"/>
        <v>0</v>
      </c>
      <c r="R134" s="6">
        <f t="shared" si="22"/>
        <v>7</v>
      </c>
      <c r="S134" s="6">
        <f t="shared" si="22"/>
        <v>0</v>
      </c>
      <c r="T134" s="6">
        <f t="shared" si="22"/>
        <v>0</v>
      </c>
      <c r="U134" s="46">
        <f t="shared" si="16"/>
        <v>159310</v>
      </c>
      <c r="V134" s="8"/>
    </row>
    <row r="135" spans="1:22">
      <c r="A135" s="3">
        <v>43659</v>
      </c>
      <c r="B135" s="4" t="s">
        <v>22</v>
      </c>
      <c r="C135" s="4"/>
      <c r="D135" s="4"/>
      <c r="E135" s="4"/>
      <c r="F135" s="4"/>
      <c r="G135" s="4"/>
      <c r="H135" s="4"/>
      <c r="I135" s="4">
        <v>5</v>
      </c>
      <c r="J135" s="4"/>
      <c r="K135" s="4">
        <v>250</v>
      </c>
      <c r="L135" s="4"/>
      <c r="M135" s="4"/>
      <c r="N135" s="4"/>
      <c r="O135" s="4"/>
      <c r="P135" s="4"/>
      <c r="Q135" s="4"/>
      <c r="R135" s="4"/>
      <c r="S135" s="4"/>
      <c r="T135" s="4"/>
      <c r="U135" s="7">
        <f t="shared" si="16"/>
        <v>10125</v>
      </c>
      <c r="V135" s="8"/>
    </row>
    <row r="136" spans="1:22">
      <c r="A136" s="3">
        <v>43659</v>
      </c>
      <c r="B136" s="4" t="s">
        <v>24</v>
      </c>
      <c r="C136" s="4"/>
      <c r="D136" s="4"/>
      <c r="E136" s="4"/>
      <c r="F136" s="4"/>
      <c r="G136" s="4"/>
      <c r="H136" s="4"/>
      <c r="I136" s="4">
        <v>150</v>
      </c>
      <c r="J136" s="4"/>
      <c r="K136" s="4"/>
      <c r="L136" s="4"/>
      <c r="M136" s="4"/>
      <c r="N136" s="4"/>
      <c r="O136" s="4"/>
      <c r="P136" s="4">
        <v>200</v>
      </c>
      <c r="Q136" s="4"/>
      <c r="R136" s="4"/>
      <c r="S136" s="4"/>
      <c r="T136" s="4"/>
      <c r="U136" s="7">
        <f t="shared" si="16"/>
        <v>8750</v>
      </c>
      <c r="V136" s="8"/>
    </row>
    <row r="137" spans="1:22">
      <c r="A137" s="3">
        <v>43659</v>
      </c>
      <c r="B137" s="4" t="s">
        <v>32</v>
      </c>
      <c r="C137" s="4">
        <v>67</v>
      </c>
      <c r="D137" s="4"/>
      <c r="E137" s="4"/>
      <c r="F137" s="4"/>
      <c r="G137" s="4"/>
      <c r="H137" s="4"/>
      <c r="I137" s="4">
        <v>15</v>
      </c>
      <c r="J137" s="4"/>
      <c r="K137" s="4"/>
      <c r="L137" s="4"/>
      <c r="M137" s="4">
        <v>500</v>
      </c>
      <c r="N137" s="4"/>
      <c r="O137" s="4"/>
      <c r="P137" s="4"/>
      <c r="Q137" s="4"/>
      <c r="R137" s="4">
        <v>12</v>
      </c>
      <c r="S137" s="4"/>
      <c r="T137" s="4"/>
      <c r="U137" s="7">
        <f t="shared" si="16"/>
        <v>30055</v>
      </c>
      <c r="V137" s="8">
        <f>SUM(U135:U137)</f>
        <v>48930</v>
      </c>
    </row>
    <row r="138" spans="1:22">
      <c r="A138" s="3">
        <v>43659</v>
      </c>
      <c r="B138" s="4" t="s">
        <v>33</v>
      </c>
      <c r="C138" s="4">
        <v>550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7">
        <f t="shared" si="16"/>
        <v>22000</v>
      </c>
      <c r="V138" s="8"/>
    </row>
    <row r="139" spans="1:22">
      <c r="A139" s="3">
        <v>43659</v>
      </c>
      <c r="B139" s="4" t="s">
        <v>34</v>
      </c>
      <c r="C139" s="4">
        <v>250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7">
        <f t="shared" si="16"/>
        <v>10000</v>
      </c>
      <c r="V139" s="8">
        <f>SUM(U138:U139)</f>
        <v>32000</v>
      </c>
    </row>
    <row r="140" spans="1:22">
      <c r="A140" s="3">
        <v>43659</v>
      </c>
      <c r="B140" s="4" t="s">
        <v>35</v>
      </c>
      <c r="C140" s="4">
        <v>200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7">
        <f t="shared" si="16"/>
        <v>8000</v>
      </c>
      <c r="V140" s="8"/>
    </row>
    <row r="141" spans="1:22">
      <c r="A141" s="3">
        <v>43659</v>
      </c>
      <c r="B141" s="4" t="s">
        <v>36</v>
      </c>
      <c r="C141" s="4">
        <v>300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7">
        <f t="shared" si="16"/>
        <v>12000</v>
      </c>
      <c r="V141" s="8"/>
    </row>
    <row r="142" spans="1:22">
      <c r="A142" s="3">
        <v>43659</v>
      </c>
      <c r="B142" s="4" t="s">
        <v>37</v>
      </c>
      <c r="C142" s="4">
        <v>179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7">
        <f t="shared" ref="U142:U205" si="23">(C142*40)+(D142*25)+(E142*20)+(F142*40)+(G142*50)+(H142*50)+(I142*25)+(J142*30)+(K142*40)+(L142*30)+(M142*30)+(N142*30)+(O142*30)+(P142*25+(Q142*1000)+(R142*1000)+(S142*950)+(T142*40))</f>
        <v>7160</v>
      </c>
      <c r="V142" s="8"/>
    </row>
    <row r="143" spans="1:22">
      <c r="A143" s="3">
        <v>43659</v>
      </c>
      <c r="B143" s="4" t="s">
        <v>38</v>
      </c>
      <c r="C143" s="4"/>
      <c r="D143" s="4"/>
      <c r="E143" s="4"/>
      <c r="F143" s="4">
        <v>180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7">
        <f t="shared" si="23"/>
        <v>7200</v>
      </c>
      <c r="V143" s="8"/>
    </row>
    <row r="144" spans="1:22">
      <c r="A144" s="3">
        <v>43659</v>
      </c>
      <c r="B144" s="4" t="s">
        <v>39</v>
      </c>
      <c r="C144" s="4"/>
      <c r="D144" s="4"/>
      <c r="E144" s="4"/>
      <c r="F144" s="4">
        <v>311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7">
        <f t="shared" si="23"/>
        <v>12440</v>
      </c>
      <c r="V144" s="8">
        <f>SUM(U140:U144)</f>
        <v>46800</v>
      </c>
    </row>
    <row r="145" spans="1:23">
      <c r="A145" s="6" t="s">
        <v>1</v>
      </c>
      <c r="B145" s="6"/>
      <c r="C145" s="6">
        <f t="shared" ref="C145:T145" si="24">SUM(C135:C144)</f>
        <v>1546</v>
      </c>
      <c r="D145" s="6">
        <f t="shared" si="24"/>
        <v>0</v>
      </c>
      <c r="E145" s="6">
        <f t="shared" si="24"/>
        <v>0</v>
      </c>
      <c r="F145" s="6">
        <f t="shared" si="24"/>
        <v>491</v>
      </c>
      <c r="G145" s="6">
        <f t="shared" si="24"/>
        <v>0</v>
      </c>
      <c r="H145" s="6">
        <f t="shared" si="24"/>
        <v>0</v>
      </c>
      <c r="I145" s="6">
        <f t="shared" si="24"/>
        <v>170</v>
      </c>
      <c r="J145" s="6">
        <f t="shared" si="24"/>
        <v>0</v>
      </c>
      <c r="K145" s="6">
        <f t="shared" si="24"/>
        <v>250</v>
      </c>
      <c r="L145" s="6">
        <f t="shared" si="24"/>
        <v>0</v>
      </c>
      <c r="M145" s="6">
        <f t="shared" si="24"/>
        <v>500</v>
      </c>
      <c r="N145" s="6">
        <f t="shared" si="24"/>
        <v>0</v>
      </c>
      <c r="O145" s="6">
        <f t="shared" si="24"/>
        <v>0</v>
      </c>
      <c r="P145" s="6">
        <f t="shared" si="24"/>
        <v>200</v>
      </c>
      <c r="Q145" s="6">
        <f t="shared" si="24"/>
        <v>0</v>
      </c>
      <c r="R145" s="6">
        <f t="shared" si="24"/>
        <v>12</v>
      </c>
      <c r="S145" s="6">
        <f t="shared" si="24"/>
        <v>0</v>
      </c>
      <c r="T145" s="6">
        <f t="shared" si="24"/>
        <v>0</v>
      </c>
      <c r="U145" s="46">
        <f t="shared" si="23"/>
        <v>127730</v>
      </c>
      <c r="V145" s="8"/>
      <c r="W145">
        <f>U90+U101+U112+U123+U134+U145</f>
        <v>919600</v>
      </c>
    </row>
    <row r="146" spans="1:23">
      <c r="A146" s="3">
        <v>43660</v>
      </c>
      <c r="B146" s="4" t="s">
        <v>22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7">
        <f t="shared" si="23"/>
        <v>0</v>
      </c>
      <c r="V146" s="8"/>
    </row>
    <row r="147" spans="1:23">
      <c r="A147" s="3">
        <v>43660</v>
      </c>
      <c r="B147" s="4" t="s">
        <v>24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7">
        <f t="shared" si="23"/>
        <v>0</v>
      </c>
      <c r="V147" s="8"/>
    </row>
    <row r="148" spans="1:23">
      <c r="A148" s="3">
        <v>43660</v>
      </c>
      <c r="B148" s="4" t="s">
        <v>32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7">
        <f t="shared" si="23"/>
        <v>0</v>
      </c>
      <c r="V148" s="8">
        <f>SUM(U146:U148)</f>
        <v>0</v>
      </c>
    </row>
    <row r="149" spans="1:23">
      <c r="A149" s="3">
        <v>43660</v>
      </c>
      <c r="B149" s="4" t="s">
        <v>33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7">
        <f t="shared" si="23"/>
        <v>0</v>
      </c>
      <c r="V149" s="8"/>
    </row>
    <row r="150" spans="1:23">
      <c r="A150" s="3">
        <v>43660</v>
      </c>
      <c r="B150" s="4" t="s">
        <v>34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7">
        <f t="shared" si="23"/>
        <v>0</v>
      </c>
      <c r="V150" s="8">
        <f>SUM(U149:U150)</f>
        <v>0</v>
      </c>
    </row>
    <row r="151" spans="1:23">
      <c r="A151" s="3">
        <v>43660</v>
      </c>
      <c r="B151" s="4" t="s">
        <v>35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7">
        <f t="shared" si="23"/>
        <v>0</v>
      </c>
      <c r="V151" s="8"/>
    </row>
    <row r="152" spans="1:23">
      <c r="A152" s="3">
        <v>43660</v>
      </c>
      <c r="B152" s="4" t="s">
        <v>36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7">
        <f t="shared" si="23"/>
        <v>0</v>
      </c>
      <c r="V152" s="8"/>
    </row>
    <row r="153" spans="1:23">
      <c r="A153" s="3">
        <v>43660</v>
      </c>
      <c r="B153" s="4" t="s">
        <v>37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7">
        <f t="shared" si="23"/>
        <v>0</v>
      </c>
      <c r="V153" s="8"/>
    </row>
    <row r="154" spans="1:23">
      <c r="A154" s="3">
        <v>43660</v>
      </c>
      <c r="B154" s="4" t="s">
        <v>38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7">
        <f t="shared" si="23"/>
        <v>0</v>
      </c>
      <c r="V154" s="8"/>
    </row>
    <row r="155" spans="1:23">
      <c r="A155" s="3">
        <v>43660</v>
      </c>
      <c r="B155" s="4" t="s">
        <v>39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7">
        <f t="shared" si="23"/>
        <v>0</v>
      </c>
      <c r="V155" s="8">
        <f>SUM(U151:U155)</f>
        <v>0</v>
      </c>
    </row>
    <row r="156" spans="1:23">
      <c r="A156" s="6" t="s">
        <v>1</v>
      </c>
      <c r="B156" s="6"/>
      <c r="C156" s="6">
        <f t="shared" ref="C156:T156" si="25">SUM(C146:C155)</f>
        <v>0</v>
      </c>
      <c r="D156" s="6">
        <f t="shared" si="25"/>
        <v>0</v>
      </c>
      <c r="E156" s="6">
        <f t="shared" si="25"/>
        <v>0</v>
      </c>
      <c r="F156" s="6">
        <f t="shared" si="25"/>
        <v>0</v>
      </c>
      <c r="G156" s="6">
        <f t="shared" si="25"/>
        <v>0</v>
      </c>
      <c r="H156" s="6">
        <f t="shared" si="25"/>
        <v>0</v>
      </c>
      <c r="I156" s="6">
        <f t="shared" si="25"/>
        <v>0</v>
      </c>
      <c r="J156" s="6">
        <f t="shared" si="25"/>
        <v>0</v>
      </c>
      <c r="K156" s="6">
        <f t="shared" si="25"/>
        <v>0</v>
      </c>
      <c r="L156" s="6">
        <f t="shared" si="25"/>
        <v>0</v>
      </c>
      <c r="M156" s="6">
        <f t="shared" si="25"/>
        <v>0</v>
      </c>
      <c r="N156" s="6">
        <f t="shared" si="25"/>
        <v>0</v>
      </c>
      <c r="O156" s="6">
        <f t="shared" si="25"/>
        <v>0</v>
      </c>
      <c r="P156" s="6">
        <f t="shared" si="25"/>
        <v>0</v>
      </c>
      <c r="Q156" s="6">
        <f t="shared" si="25"/>
        <v>0</v>
      </c>
      <c r="R156" s="6">
        <f t="shared" si="25"/>
        <v>0</v>
      </c>
      <c r="S156" s="6">
        <f t="shared" si="25"/>
        <v>0</v>
      </c>
      <c r="T156" s="6">
        <f t="shared" si="25"/>
        <v>0</v>
      </c>
      <c r="U156" s="46">
        <f t="shared" si="23"/>
        <v>0</v>
      </c>
      <c r="V156" s="8"/>
    </row>
    <row r="157" spans="1:23">
      <c r="A157" s="3">
        <v>43661</v>
      </c>
      <c r="B157" s="4" t="s">
        <v>22</v>
      </c>
      <c r="C157" s="4"/>
      <c r="D157" s="4"/>
      <c r="E157" s="4"/>
      <c r="F157" s="4"/>
      <c r="G157" s="4"/>
      <c r="H157" s="4"/>
      <c r="I157" s="4">
        <v>5</v>
      </c>
      <c r="J157" s="4"/>
      <c r="K157" s="4">
        <v>492</v>
      </c>
      <c r="L157" s="4"/>
      <c r="M157" s="4"/>
      <c r="N157" s="4"/>
      <c r="O157" s="4"/>
      <c r="P157" s="4"/>
      <c r="Q157" s="4"/>
      <c r="R157" s="4"/>
      <c r="S157" s="4"/>
      <c r="T157" s="4"/>
      <c r="U157" s="7">
        <f t="shared" si="23"/>
        <v>19805</v>
      </c>
      <c r="V157" s="8"/>
    </row>
    <row r="158" spans="1:23">
      <c r="A158" s="3">
        <v>43661</v>
      </c>
      <c r="B158" s="4" t="s">
        <v>24</v>
      </c>
      <c r="C158" s="4"/>
      <c r="D158" s="4"/>
      <c r="E158" s="4"/>
      <c r="F158" s="4"/>
      <c r="G158" s="4"/>
      <c r="H158" s="4"/>
      <c r="I158" s="4">
        <v>60</v>
      </c>
      <c r="J158" s="4"/>
      <c r="K158" s="4"/>
      <c r="L158" s="4"/>
      <c r="M158" s="4"/>
      <c r="N158" s="4"/>
      <c r="O158" s="4"/>
      <c r="P158" s="4">
        <v>425</v>
      </c>
      <c r="Q158" s="4"/>
      <c r="R158" s="4"/>
      <c r="S158" s="4"/>
      <c r="T158" s="4"/>
      <c r="U158" s="7">
        <f t="shared" si="23"/>
        <v>12125</v>
      </c>
      <c r="V158" s="8"/>
    </row>
    <row r="159" spans="1:23">
      <c r="A159" s="3">
        <v>43661</v>
      </c>
      <c r="B159" s="4" t="s">
        <v>32</v>
      </c>
      <c r="C159" s="4">
        <v>450</v>
      </c>
      <c r="D159" s="4"/>
      <c r="E159" s="4"/>
      <c r="F159" s="4"/>
      <c r="G159" s="4"/>
      <c r="H159" s="4"/>
      <c r="I159" s="4">
        <v>15</v>
      </c>
      <c r="J159" s="4"/>
      <c r="K159" s="4"/>
      <c r="L159" s="4"/>
      <c r="M159" s="4">
        <v>300</v>
      </c>
      <c r="N159" s="4"/>
      <c r="O159" s="4"/>
      <c r="P159" s="4"/>
      <c r="Q159" s="4"/>
      <c r="R159" s="4"/>
      <c r="S159" s="4"/>
      <c r="T159" s="4"/>
      <c r="U159" s="7">
        <f t="shared" si="23"/>
        <v>27375</v>
      </c>
      <c r="V159" s="8">
        <f>SUM(U157:U159)</f>
        <v>59305</v>
      </c>
    </row>
    <row r="160" spans="1:23">
      <c r="A160" s="3">
        <v>43661</v>
      </c>
      <c r="B160" s="4" t="s">
        <v>33</v>
      </c>
      <c r="C160" s="4">
        <v>650</v>
      </c>
      <c r="D160" s="4"/>
      <c r="E160" s="4"/>
      <c r="F160" s="4">
        <v>200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7">
        <f t="shared" si="23"/>
        <v>34000</v>
      </c>
      <c r="V160" s="8"/>
    </row>
    <row r="161" spans="1:22">
      <c r="A161" s="3">
        <v>43661</v>
      </c>
      <c r="B161" s="4" t="s">
        <v>34</v>
      </c>
      <c r="C161" s="4">
        <v>200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7">
        <f t="shared" si="23"/>
        <v>8000</v>
      </c>
      <c r="V161" s="8">
        <f>SUM(U160:U161)</f>
        <v>42000</v>
      </c>
    </row>
    <row r="162" spans="1:22">
      <c r="A162" s="3">
        <v>43661</v>
      </c>
      <c r="B162" s="4" t="s">
        <v>35</v>
      </c>
      <c r="C162" s="4">
        <v>369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7">
        <f t="shared" si="23"/>
        <v>14760</v>
      </c>
      <c r="V162" s="8"/>
    </row>
    <row r="163" spans="1:22">
      <c r="A163" s="3">
        <v>43661</v>
      </c>
      <c r="B163" s="4" t="s">
        <v>36</v>
      </c>
      <c r="C163" s="4">
        <v>325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7">
        <f t="shared" si="23"/>
        <v>13000</v>
      </c>
      <c r="V163" s="8"/>
    </row>
    <row r="164" spans="1:22">
      <c r="A164" s="3">
        <v>43661</v>
      </c>
      <c r="B164" s="4" t="s">
        <v>37</v>
      </c>
      <c r="C164" s="4">
        <v>300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7">
        <f t="shared" si="23"/>
        <v>12000</v>
      </c>
      <c r="V164" s="8"/>
    </row>
    <row r="165" spans="1:22">
      <c r="A165" s="3">
        <v>43661</v>
      </c>
      <c r="B165" s="4" t="s">
        <v>38</v>
      </c>
      <c r="C165" s="4">
        <v>200</v>
      </c>
      <c r="D165" s="4"/>
      <c r="E165" s="4"/>
      <c r="F165" s="4">
        <v>149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7">
        <f t="shared" si="23"/>
        <v>13960</v>
      </c>
      <c r="V165" s="8"/>
    </row>
    <row r="166" spans="1:22">
      <c r="A166" s="3">
        <v>43661</v>
      </c>
      <c r="B166" s="4" t="s">
        <v>39</v>
      </c>
      <c r="C166" s="4"/>
      <c r="D166" s="4"/>
      <c r="E166" s="4"/>
      <c r="F166" s="4">
        <v>480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7">
        <f t="shared" si="23"/>
        <v>19200</v>
      </c>
      <c r="V166" s="8">
        <f>SUM(U162:U166)</f>
        <v>72920</v>
      </c>
    </row>
    <row r="167" spans="1:22">
      <c r="A167" s="6" t="s">
        <v>1</v>
      </c>
      <c r="B167" s="6"/>
      <c r="C167" s="6">
        <f t="shared" ref="C167:T167" si="26">SUM(C157:C166)</f>
        <v>2494</v>
      </c>
      <c r="D167" s="6">
        <f t="shared" si="26"/>
        <v>0</v>
      </c>
      <c r="E167" s="6">
        <f t="shared" si="26"/>
        <v>0</v>
      </c>
      <c r="F167" s="6">
        <f t="shared" si="26"/>
        <v>829</v>
      </c>
      <c r="G167" s="6">
        <f t="shared" si="26"/>
        <v>0</v>
      </c>
      <c r="H167" s="6">
        <f t="shared" si="26"/>
        <v>0</v>
      </c>
      <c r="I167" s="6">
        <f t="shared" si="26"/>
        <v>80</v>
      </c>
      <c r="J167" s="6">
        <f t="shared" si="26"/>
        <v>0</v>
      </c>
      <c r="K167" s="6">
        <f t="shared" si="26"/>
        <v>492</v>
      </c>
      <c r="L167" s="6">
        <f t="shared" si="26"/>
        <v>0</v>
      </c>
      <c r="M167" s="6">
        <f t="shared" si="26"/>
        <v>300</v>
      </c>
      <c r="N167" s="6">
        <f t="shared" si="26"/>
        <v>0</v>
      </c>
      <c r="O167" s="6">
        <f t="shared" si="26"/>
        <v>0</v>
      </c>
      <c r="P167" s="6">
        <f t="shared" si="26"/>
        <v>425</v>
      </c>
      <c r="Q167" s="6">
        <f t="shared" si="26"/>
        <v>0</v>
      </c>
      <c r="R167" s="6">
        <f t="shared" si="26"/>
        <v>0</v>
      </c>
      <c r="S167" s="6">
        <f t="shared" si="26"/>
        <v>0</v>
      </c>
      <c r="T167" s="6">
        <f t="shared" si="26"/>
        <v>0</v>
      </c>
      <c r="U167" s="46">
        <f t="shared" si="23"/>
        <v>174225</v>
      </c>
      <c r="V167" s="8"/>
    </row>
    <row r="168" spans="1:22">
      <c r="A168" s="3">
        <v>43662</v>
      </c>
      <c r="B168" s="4" t="s">
        <v>22</v>
      </c>
      <c r="C168" s="4"/>
      <c r="D168" s="4"/>
      <c r="E168" s="4"/>
      <c r="F168" s="4"/>
      <c r="G168" s="4"/>
      <c r="H168" s="4"/>
      <c r="I168" s="4">
        <v>5</v>
      </c>
      <c r="J168" s="4"/>
      <c r="K168" s="4">
        <v>200</v>
      </c>
      <c r="L168" s="4"/>
      <c r="M168" s="4"/>
      <c r="N168" s="4">
        <v>234</v>
      </c>
      <c r="O168" s="4"/>
      <c r="P168" s="4"/>
      <c r="Q168" s="4"/>
      <c r="R168" s="4"/>
      <c r="S168" s="4"/>
      <c r="T168" s="4"/>
      <c r="U168" s="7">
        <f t="shared" si="23"/>
        <v>15145</v>
      </c>
      <c r="V168" s="8"/>
    </row>
    <row r="169" spans="1:22">
      <c r="A169" s="3">
        <v>43662</v>
      </c>
      <c r="B169" s="4" t="s">
        <v>24</v>
      </c>
      <c r="C169" s="4"/>
      <c r="D169" s="4"/>
      <c r="E169" s="4"/>
      <c r="F169" s="4"/>
      <c r="G169" s="4"/>
      <c r="H169" s="4"/>
      <c r="I169" s="4">
        <v>300</v>
      </c>
      <c r="J169" s="4"/>
      <c r="K169" s="4"/>
      <c r="L169" s="4"/>
      <c r="M169" s="4"/>
      <c r="N169" s="4"/>
      <c r="O169" s="4"/>
      <c r="P169" s="4">
        <v>200</v>
      </c>
      <c r="Q169" s="4"/>
      <c r="R169" s="4"/>
      <c r="S169" s="4"/>
      <c r="T169" s="4"/>
      <c r="U169" s="7">
        <f t="shared" si="23"/>
        <v>12500</v>
      </c>
      <c r="V169" s="8"/>
    </row>
    <row r="170" spans="1:22">
      <c r="A170" s="3">
        <v>43662</v>
      </c>
      <c r="B170" s="4" t="s">
        <v>32</v>
      </c>
      <c r="C170" s="4">
        <v>775</v>
      </c>
      <c r="D170" s="4"/>
      <c r="E170" s="4"/>
      <c r="F170" s="4"/>
      <c r="G170" s="4"/>
      <c r="H170" s="4"/>
      <c r="I170" s="4">
        <v>15</v>
      </c>
      <c r="J170" s="4"/>
      <c r="K170" s="4"/>
      <c r="L170" s="4"/>
      <c r="M170" s="4"/>
      <c r="N170" s="4"/>
      <c r="O170" s="4"/>
      <c r="P170" s="4"/>
      <c r="Q170" s="4">
        <v>29</v>
      </c>
      <c r="R170" s="4"/>
      <c r="S170" s="4"/>
      <c r="T170" s="4"/>
      <c r="U170" s="7">
        <f t="shared" si="23"/>
        <v>60375</v>
      </c>
      <c r="V170" s="8">
        <f>SUM(U168:U170)</f>
        <v>88020</v>
      </c>
    </row>
    <row r="171" spans="1:22">
      <c r="A171" s="3">
        <v>43662</v>
      </c>
      <c r="B171" s="4" t="s">
        <v>33</v>
      </c>
      <c r="C171" s="4">
        <v>500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7">
        <f t="shared" si="23"/>
        <v>20000</v>
      </c>
      <c r="V171" s="8"/>
    </row>
    <row r="172" spans="1:22">
      <c r="A172" s="3">
        <v>43662</v>
      </c>
      <c r="B172" s="4" t="s">
        <v>34</v>
      </c>
      <c r="C172" s="4">
        <v>350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>
        <v>8</v>
      </c>
      <c r="S172" s="4"/>
      <c r="T172" s="4"/>
      <c r="U172" s="7">
        <f t="shared" si="23"/>
        <v>22000</v>
      </c>
      <c r="V172" s="8">
        <f>SUM(U171:U172)</f>
        <v>42000</v>
      </c>
    </row>
    <row r="173" spans="1:22">
      <c r="A173" s="3">
        <v>43662</v>
      </c>
      <c r="B173" s="4" t="s">
        <v>35</v>
      </c>
      <c r="C173" s="4">
        <v>380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7">
        <f t="shared" si="23"/>
        <v>15200</v>
      </c>
      <c r="V173" s="8"/>
    </row>
    <row r="174" spans="1:22">
      <c r="A174" s="3">
        <v>43662</v>
      </c>
      <c r="B174" s="4" t="s">
        <v>36</v>
      </c>
      <c r="C174" s="4">
        <v>250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7">
        <f t="shared" si="23"/>
        <v>10000</v>
      </c>
      <c r="V174" s="8"/>
    </row>
    <row r="175" spans="1:22">
      <c r="A175" s="3">
        <v>43662</v>
      </c>
      <c r="B175" s="4" t="s">
        <v>37</v>
      </c>
      <c r="C175" s="4">
        <v>420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7">
        <f t="shared" si="23"/>
        <v>16800</v>
      </c>
      <c r="V175" s="8"/>
    </row>
    <row r="176" spans="1:22">
      <c r="A176" s="3">
        <v>43662</v>
      </c>
      <c r="B176" s="4" t="s">
        <v>38</v>
      </c>
      <c r="C176" s="4"/>
      <c r="D176" s="4"/>
      <c r="E176" s="4"/>
      <c r="F176" s="4">
        <v>480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7">
        <f t="shared" si="23"/>
        <v>19200</v>
      </c>
      <c r="V176" s="8"/>
    </row>
    <row r="177" spans="1:22">
      <c r="A177" s="3">
        <v>43662</v>
      </c>
      <c r="B177" s="4" t="s">
        <v>39</v>
      </c>
      <c r="C177" s="4"/>
      <c r="D177" s="4"/>
      <c r="E177" s="4"/>
      <c r="F177" s="4">
        <v>420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7">
        <f t="shared" si="23"/>
        <v>16800</v>
      </c>
      <c r="V177" s="8">
        <f>SUM(U173:U177)</f>
        <v>78000</v>
      </c>
    </row>
    <row r="178" spans="1:22">
      <c r="A178" s="6" t="s">
        <v>1</v>
      </c>
      <c r="B178" s="6"/>
      <c r="C178" s="6">
        <f t="shared" ref="C178:T178" si="27">SUM(C168:C177)</f>
        <v>2675</v>
      </c>
      <c r="D178" s="6">
        <f t="shared" si="27"/>
        <v>0</v>
      </c>
      <c r="E178" s="6">
        <f t="shared" si="27"/>
        <v>0</v>
      </c>
      <c r="F178" s="6">
        <f t="shared" si="27"/>
        <v>900</v>
      </c>
      <c r="G178" s="6">
        <f t="shared" si="27"/>
        <v>0</v>
      </c>
      <c r="H178" s="6">
        <f t="shared" si="27"/>
        <v>0</v>
      </c>
      <c r="I178" s="6">
        <f t="shared" si="27"/>
        <v>320</v>
      </c>
      <c r="J178" s="6">
        <f t="shared" si="27"/>
        <v>0</v>
      </c>
      <c r="K178" s="6">
        <f t="shared" si="27"/>
        <v>200</v>
      </c>
      <c r="L178" s="6">
        <f t="shared" si="27"/>
        <v>0</v>
      </c>
      <c r="M178" s="6">
        <f t="shared" si="27"/>
        <v>0</v>
      </c>
      <c r="N178" s="6">
        <f t="shared" si="27"/>
        <v>234</v>
      </c>
      <c r="O178" s="6">
        <f t="shared" si="27"/>
        <v>0</v>
      </c>
      <c r="P178" s="6">
        <f t="shared" si="27"/>
        <v>200</v>
      </c>
      <c r="Q178" s="6">
        <f t="shared" si="27"/>
        <v>29</v>
      </c>
      <c r="R178" s="6">
        <f t="shared" si="27"/>
        <v>8</v>
      </c>
      <c r="S178" s="6">
        <f t="shared" si="27"/>
        <v>0</v>
      </c>
      <c r="T178" s="6">
        <f t="shared" si="27"/>
        <v>0</v>
      </c>
      <c r="U178" s="46">
        <f t="shared" si="23"/>
        <v>208020</v>
      </c>
      <c r="V178" s="8"/>
    </row>
    <row r="179" spans="1:22">
      <c r="A179" s="3">
        <v>43663</v>
      </c>
      <c r="B179" s="4" t="s">
        <v>22</v>
      </c>
      <c r="C179" s="4"/>
      <c r="D179" s="4"/>
      <c r="E179" s="4"/>
      <c r="F179" s="4"/>
      <c r="G179" s="4"/>
      <c r="H179" s="4"/>
      <c r="I179" s="4">
        <v>5</v>
      </c>
      <c r="J179" s="4"/>
      <c r="K179" s="4">
        <v>385</v>
      </c>
      <c r="L179" s="4"/>
      <c r="M179" s="4"/>
      <c r="N179" s="4"/>
      <c r="O179" s="4"/>
      <c r="P179" s="4"/>
      <c r="Q179" s="4"/>
      <c r="R179" s="4"/>
      <c r="S179" s="4"/>
      <c r="T179" s="4"/>
      <c r="U179" s="7">
        <f t="shared" si="23"/>
        <v>15525</v>
      </c>
      <c r="V179" s="8"/>
    </row>
    <row r="180" spans="1:22">
      <c r="A180" s="3">
        <v>43663</v>
      </c>
      <c r="B180" s="4" t="s">
        <v>24</v>
      </c>
      <c r="C180" s="4"/>
      <c r="D180" s="4"/>
      <c r="E180" s="4"/>
      <c r="F180" s="4"/>
      <c r="G180" s="4"/>
      <c r="H180" s="4"/>
      <c r="I180" s="4">
        <v>400</v>
      </c>
      <c r="J180" s="4"/>
      <c r="K180" s="4"/>
      <c r="L180" s="4"/>
      <c r="M180" s="4"/>
      <c r="N180" s="4"/>
      <c r="O180" s="4"/>
      <c r="P180" s="4">
        <v>200</v>
      </c>
      <c r="Q180" s="4"/>
      <c r="R180" s="4"/>
      <c r="S180" s="4"/>
      <c r="T180" s="4"/>
      <c r="U180" s="7">
        <f t="shared" si="23"/>
        <v>15000</v>
      </c>
      <c r="V180" s="8"/>
    </row>
    <row r="181" spans="1:22">
      <c r="A181" s="3">
        <v>43663</v>
      </c>
      <c r="B181" s="4" t="s">
        <v>32</v>
      </c>
      <c r="C181" s="4">
        <v>43</v>
      </c>
      <c r="D181" s="4"/>
      <c r="E181" s="4"/>
      <c r="F181" s="4"/>
      <c r="G181" s="4"/>
      <c r="H181" s="4"/>
      <c r="I181" s="4">
        <v>15</v>
      </c>
      <c r="J181" s="4"/>
      <c r="K181" s="4"/>
      <c r="L181" s="4"/>
      <c r="M181" s="4">
        <v>769</v>
      </c>
      <c r="N181" s="4"/>
      <c r="O181" s="4"/>
      <c r="P181" s="4"/>
      <c r="Q181" s="4"/>
      <c r="R181" s="4"/>
      <c r="S181" s="4"/>
      <c r="T181" s="4"/>
      <c r="U181" s="7">
        <f t="shared" si="23"/>
        <v>25165</v>
      </c>
      <c r="V181" s="8">
        <f>SUM(U179:U181)</f>
        <v>55690</v>
      </c>
    </row>
    <row r="182" spans="1:22">
      <c r="A182" s="3">
        <v>43663</v>
      </c>
      <c r="B182" s="4" t="s">
        <v>33</v>
      </c>
      <c r="C182" s="4">
        <v>250</v>
      </c>
      <c r="D182" s="4">
        <v>300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7">
        <f t="shared" si="23"/>
        <v>17500</v>
      </c>
      <c r="V182" s="8"/>
    </row>
    <row r="183" spans="1:22">
      <c r="A183" s="3">
        <v>43663</v>
      </c>
      <c r="B183" s="4" t="s">
        <v>34</v>
      </c>
      <c r="C183" s="4">
        <v>250</v>
      </c>
      <c r="D183" s="4">
        <v>300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7">
        <f t="shared" si="23"/>
        <v>17500</v>
      </c>
      <c r="V183" s="8">
        <f>SUM(U182:U183)</f>
        <v>35000</v>
      </c>
    </row>
    <row r="184" spans="1:22">
      <c r="A184" s="3">
        <v>43663</v>
      </c>
      <c r="B184" s="4" t="s">
        <v>35</v>
      </c>
      <c r="C184" s="4">
        <v>300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7">
        <f t="shared" si="23"/>
        <v>12000</v>
      </c>
      <c r="V184" s="8"/>
    </row>
    <row r="185" spans="1:22">
      <c r="A185" s="3">
        <v>43663</v>
      </c>
      <c r="B185" s="4" t="s">
        <v>36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>
        <v>34</v>
      </c>
      <c r="T185" s="4"/>
      <c r="U185" s="7">
        <f t="shared" si="23"/>
        <v>32300</v>
      </c>
      <c r="V185" s="8"/>
    </row>
    <row r="186" spans="1:22">
      <c r="A186" s="3">
        <v>43663</v>
      </c>
      <c r="B186" s="4" t="s">
        <v>37</v>
      </c>
      <c r="C186" s="4">
        <v>119</v>
      </c>
      <c r="D186" s="4"/>
      <c r="E186" s="4"/>
      <c r="F186" s="4">
        <v>360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7">
        <f t="shared" si="23"/>
        <v>19160</v>
      </c>
      <c r="V186" s="8"/>
    </row>
    <row r="187" spans="1:22">
      <c r="A187" s="3">
        <v>43663</v>
      </c>
      <c r="B187" s="4" t="s">
        <v>38</v>
      </c>
      <c r="C187" s="4"/>
      <c r="D187" s="4"/>
      <c r="E187" s="4"/>
      <c r="F187" s="4">
        <v>411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7">
        <f t="shared" si="23"/>
        <v>16440</v>
      </c>
      <c r="V187" s="8"/>
    </row>
    <row r="188" spans="1:22">
      <c r="A188" s="3">
        <v>43663</v>
      </c>
      <c r="B188" s="4" t="s">
        <v>39</v>
      </c>
      <c r="C188" s="4"/>
      <c r="D188" s="4"/>
      <c r="E188" s="4"/>
      <c r="F188" s="4"/>
      <c r="G188" s="4">
        <v>280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7">
        <f t="shared" si="23"/>
        <v>14000</v>
      </c>
      <c r="V188" s="8">
        <f>SUM(U184:U188)</f>
        <v>93900</v>
      </c>
    </row>
    <row r="189" spans="1:22">
      <c r="A189" s="6" t="s">
        <v>1</v>
      </c>
      <c r="B189" s="6"/>
      <c r="C189" s="6">
        <f t="shared" ref="C189:T189" si="28">SUM(C179:C188)</f>
        <v>962</v>
      </c>
      <c r="D189" s="6">
        <f t="shared" si="28"/>
        <v>600</v>
      </c>
      <c r="E189" s="6">
        <f t="shared" si="28"/>
        <v>0</v>
      </c>
      <c r="F189" s="6">
        <f t="shared" si="28"/>
        <v>771</v>
      </c>
      <c r="G189" s="6">
        <f t="shared" si="28"/>
        <v>280</v>
      </c>
      <c r="H189" s="6">
        <f t="shared" si="28"/>
        <v>0</v>
      </c>
      <c r="I189" s="6">
        <f t="shared" si="28"/>
        <v>420</v>
      </c>
      <c r="J189" s="6">
        <f t="shared" si="28"/>
        <v>0</v>
      </c>
      <c r="K189" s="6">
        <f t="shared" si="28"/>
        <v>385</v>
      </c>
      <c r="L189" s="6">
        <f t="shared" si="28"/>
        <v>0</v>
      </c>
      <c r="M189" s="6">
        <f t="shared" si="28"/>
        <v>769</v>
      </c>
      <c r="N189" s="6">
        <f t="shared" si="28"/>
        <v>0</v>
      </c>
      <c r="O189" s="6">
        <f t="shared" si="28"/>
        <v>0</v>
      </c>
      <c r="P189" s="6">
        <f t="shared" si="28"/>
        <v>200</v>
      </c>
      <c r="Q189" s="6">
        <f t="shared" si="28"/>
        <v>0</v>
      </c>
      <c r="R189" s="6">
        <f t="shared" si="28"/>
        <v>0</v>
      </c>
      <c r="S189" s="6">
        <f t="shared" si="28"/>
        <v>34</v>
      </c>
      <c r="T189" s="6">
        <f t="shared" si="28"/>
        <v>0</v>
      </c>
      <c r="U189" s="46">
        <f t="shared" si="23"/>
        <v>184590</v>
      </c>
      <c r="V189" s="8"/>
    </row>
    <row r="190" spans="1:22">
      <c r="A190" s="3">
        <v>43664</v>
      </c>
      <c r="B190" s="4" t="s">
        <v>22</v>
      </c>
      <c r="C190" s="4"/>
      <c r="D190" s="4"/>
      <c r="E190" s="4"/>
      <c r="F190" s="4"/>
      <c r="G190" s="4"/>
      <c r="H190" s="4"/>
      <c r="I190" s="4">
        <v>3</v>
      </c>
      <c r="J190" s="4"/>
      <c r="K190" s="4">
        <v>40</v>
      </c>
      <c r="L190" s="4"/>
      <c r="M190" s="4">
        <v>225</v>
      </c>
      <c r="N190" s="4"/>
      <c r="O190" s="4"/>
      <c r="P190" s="4"/>
      <c r="Q190" s="4"/>
      <c r="R190" s="4">
        <v>14</v>
      </c>
      <c r="S190" s="4"/>
      <c r="T190" s="4"/>
      <c r="U190" s="7">
        <f t="shared" si="23"/>
        <v>22425</v>
      </c>
      <c r="V190" s="8"/>
    </row>
    <row r="191" spans="1:22">
      <c r="A191" s="3">
        <v>43664</v>
      </c>
      <c r="B191" s="4" t="s">
        <v>24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>
        <v>550</v>
      </c>
      <c r="Q191" s="4"/>
      <c r="R191" s="4"/>
      <c r="S191" s="4"/>
      <c r="T191" s="4"/>
      <c r="U191" s="7">
        <f t="shared" si="23"/>
        <v>13750</v>
      </c>
      <c r="V191" s="8"/>
    </row>
    <row r="192" spans="1:22">
      <c r="A192" s="3">
        <v>43664</v>
      </c>
      <c r="B192" s="4" t="s">
        <v>32</v>
      </c>
      <c r="C192" s="4">
        <v>410</v>
      </c>
      <c r="D192" s="4">
        <v>128</v>
      </c>
      <c r="E192" s="4"/>
      <c r="F192" s="4"/>
      <c r="G192" s="4"/>
      <c r="H192" s="4"/>
      <c r="I192" s="4">
        <v>15</v>
      </c>
      <c r="J192" s="4"/>
      <c r="K192" s="4"/>
      <c r="L192" s="4"/>
      <c r="M192" s="4">
        <v>150</v>
      </c>
      <c r="N192" s="4"/>
      <c r="O192" s="4"/>
      <c r="P192" s="4"/>
      <c r="Q192" s="4"/>
      <c r="R192" s="4"/>
      <c r="S192" s="4"/>
      <c r="T192" s="4"/>
      <c r="U192" s="7">
        <f t="shared" si="23"/>
        <v>24475</v>
      </c>
      <c r="V192" s="8">
        <f>SUM(U190:U192)</f>
        <v>60650</v>
      </c>
    </row>
    <row r="193" spans="1:22">
      <c r="A193" s="3">
        <v>43664</v>
      </c>
      <c r="B193" s="4" t="s">
        <v>33</v>
      </c>
      <c r="C193" s="4">
        <v>600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7">
        <f t="shared" si="23"/>
        <v>24000</v>
      </c>
      <c r="V193" s="8"/>
    </row>
    <row r="194" spans="1:22">
      <c r="A194" s="3">
        <v>43664</v>
      </c>
      <c r="B194" s="4" t="s">
        <v>34</v>
      </c>
      <c r="C194" s="4">
        <v>150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7">
        <f t="shared" si="23"/>
        <v>6000</v>
      </c>
      <c r="V194" s="8">
        <f>SUM(U193:U194)</f>
        <v>30000</v>
      </c>
    </row>
    <row r="195" spans="1:22">
      <c r="A195" s="3">
        <v>43664</v>
      </c>
      <c r="B195" s="4" t="s">
        <v>35</v>
      </c>
      <c r="C195" s="4">
        <v>207</v>
      </c>
      <c r="D195" s="4"/>
      <c r="E195" s="4"/>
      <c r="F195" s="4">
        <v>111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7">
        <f t="shared" si="23"/>
        <v>12720</v>
      </c>
      <c r="V195" s="8"/>
    </row>
    <row r="196" spans="1:22">
      <c r="A196" s="3">
        <v>43664</v>
      </c>
      <c r="B196" s="4" t="s">
        <v>36</v>
      </c>
      <c r="C196" s="4"/>
      <c r="D196" s="4"/>
      <c r="E196" s="4"/>
      <c r="F196" s="4">
        <v>380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>
        <v>6</v>
      </c>
      <c r="T196" s="4"/>
      <c r="U196" s="7">
        <f t="shared" si="23"/>
        <v>20900</v>
      </c>
      <c r="V196" s="8"/>
    </row>
    <row r="197" spans="1:22">
      <c r="A197" s="3">
        <v>43664</v>
      </c>
      <c r="B197" s="4" t="s">
        <v>37</v>
      </c>
      <c r="C197" s="4"/>
      <c r="D197" s="4"/>
      <c r="E197" s="4"/>
      <c r="F197" s="4">
        <v>300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7">
        <f t="shared" si="23"/>
        <v>12000</v>
      </c>
      <c r="V197" s="8"/>
    </row>
    <row r="198" spans="1:22">
      <c r="A198" s="3">
        <v>43664</v>
      </c>
      <c r="B198" s="4" t="s">
        <v>38</v>
      </c>
      <c r="C198" s="4"/>
      <c r="D198" s="4"/>
      <c r="E198" s="4"/>
      <c r="F198" s="4">
        <v>300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7">
        <f t="shared" si="23"/>
        <v>12000</v>
      </c>
      <c r="V198" s="8"/>
    </row>
    <row r="199" spans="1:22">
      <c r="A199" s="3">
        <v>43664</v>
      </c>
      <c r="B199" s="4" t="s">
        <v>39</v>
      </c>
      <c r="C199" s="4"/>
      <c r="D199" s="4"/>
      <c r="E199" s="4"/>
      <c r="F199" s="4">
        <v>200</v>
      </c>
      <c r="G199" s="4"/>
      <c r="H199" s="4">
        <v>177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7">
        <f t="shared" si="23"/>
        <v>16850</v>
      </c>
      <c r="V199" s="8">
        <f>SUM(U195:U199)</f>
        <v>74470</v>
      </c>
    </row>
    <row r="200" spans="1:22">
      <c r="A200" s="6" t="s">
        <v>1</v>
      </c>
      <c r="B200" s="6"/>
      <c r="C200" s="6">
        <f t="shared" ref="C200:T200" si="29">SUM(C190:C199)</f>
        <v>1367</v>
      </c>
      <c r="D200" s="6">
        <f t="shared" si="29"/>
        <v>128</v>
      </c>
      <c r="E200" s="6">
        <f t="shared" si="29"/>
        <v>0</v>
      </c>
      <c r="F200" s="6">
        <f t="shared" si="29"/>
        <v>1291</v>
      </c>
      <c r="G200" s="6">
        <f t="shared" si="29"/>
        <v>0</v>
      </c>
      <c r="H200" s="6">
        <f t="shared" si="29"/>
        <v>177</v>
      </c>
      <c r="I200" s="6">
        <f t="shared" si="29"/>
        <v>18</v>
      </c>
      <c r="J200" s="6">
        <f t="shared" si="29"/>
        <v>0</v>
      </c>
      <c r="K200" s="6">
        <f t="shared" si="29"/>
        <v>40</v>
      </c>
      <c r="L200" s="6">
        <f t="shared" si="29"/>
        <v>0</v>
      </c>
      <c r="M200" s="6">
        <f t="shared" si="29"/>
        <v>375</v>
      </c>
      <c r="N200" s="6">
        <f t="shared" si="29"/>
        <v>0</v>
      </c>
      <c r="O200" s="6">
        <f t="shared" si="29"/>
        <v>0</v>
      </c>
      <c r="P200" s="6">
        <f t="shared" si="29"/>
        <v>550</v>
      </c>
      <c r="Q200" s="6">
        <f t="shared" si="29"/>
        <v>0</v>
      </c>
      <c r="R200" s="6">
        <f t="shared" si="29"/>
        <v>14</v>
      </c>
      <c r="S200" s="6">
        <f t="shared" si="29"/>
        <v>6</v>
      </c>
      <c r="T200" s="6">
        <f t="shared" si="29"/>
        <v>0</v>
      </c>
      <c r="U200" s="46">
        <f t="shared" si="23"/>
        <v>165120</v>
      </c>
      <c r="V200" s="8"/>
    </row>
    <row r="201" spans="1:22">
      <c r="A201" s="3">
        <v>43665</v>
      </c>
      <c r="B201" s="4" t="s">
        <v>22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>
        <v>10</v>
      </c>
      <c r="S201" s="4"/>
      <c r="T201" s="4"/>
      <c r="U201" s="7">
        <f t="shared" si="23"/>
        <v>10000</v>
      </c>
      <c r="V201" s="8"/>
    </row>
    <row r="202" spans="1:22">
      <c r="A202" s="3">
        <v>43665</v>
      </c>
      <c r="B202" s="4" t="s">
        <v>24</v>
      </c>
      <c r="C202" s="4"/>
      <c r="D202" s="4"/>
      <c r="E202" s="4"/>
      <c r="F202" s="4"/>
      <c r="G202" s="4"/>
      <c r="H202" s="4"/>
      <c r="I202" s="4">
        <v>800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7">
        <f t="shared" si="23"/>
        <v>20000</v>
      </c>
      <c r="V202" s="8"/>
    </row>
    <row r="203" spans="1:22">
      <c r="A203" s="3">
        <v>43665</v>
      </c>
      <c r="B203" s="4" t="s">
        <v>32</v>
      </c>
      <c r="C203" s="4"/>
      <c r="D203" s="4"/>
      <c r="E203" s="4"/>
      <c r="F203" s="4"/>
      <c r="G203" s="4"/>
      <c r="H203" s="4"/>
      <c r="I203" s="4">
        <v>13</v>
      </c>
      <c r="J203" s="4"/>
      <c r="K203" s="4"/>
      <c r="L203" s="4"/>
      <c r="M203" s="4">
        <v>450</v>
      </c>
      <c r="N203" s="4"/>
      <c r="O203" s="4"/>
      <c r="P203" s="4"/>
      <c r="Q203" s="4"/>
      <c r="R203" s="4">
        <v>5</v>
      </c>
      <c r="S203" s="4"/>
      <c r="T203" s="4"/>
      <c r="U203" s="7">
        <f t="shared" si="23"/>
        <v>18825</v>
      </c>
      <c r="V203" s="8">
        <f>SUM(U201:U203)</f>
        <v>48825</v>
      </c>
    </row>
    <row r="204" spans="1:22">
      <c r="A204" s="3">
        <v>43665</v>
      </c>
      <c r="B204" s="4" t="s">
        <v>33</v>
      </c>
      <c r="C204" s="4">
        <v>600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7">
        <f t="shared" si="23"/>
        <v>24000</v>
      </c>
      <c r="V204" s="8"/>
    </row>
    <row r="205" spans="1:22">
      <c r="A205" s="3">
        <v>43665</v>
      </c>
      <c r="B205" s="4" t="s">
        <v>34</v>
      </c>
      <c r="C205" s="4">
        <v>250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7">
        <f t="shared" si="23"/>
        <v>10000</v>
      </c>
      <c r="V205" s="8">
        <f>SUM(U204:U205)</f>
        <v>34000</v>
      </c>
    </row>
    <row r="206" spans="1:22">
      <c r="A206" s="3">
        <v>43665</v>
      </c>
      <c r="B206" s="4" t="s">
        <v>35</v>
      </c>
      <c r="C206" s="4">
        <v>243</v>
      </c>
      <c r="D206" s="4"/>
      <c r="E206" s="4"/>
      <c r="F206" s="4"/>
      <c r="G206" s="4"/>
      <c r="H206" s="4">
        <v>28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7">
        <f t="shared" ref="U206:U269" si="30">(C206*40)+(D206*25)+(E206*20)+(F206*40)+(G206*50)+(H206*50)+(I206*25)+(J206*30)+(K206*40)+(L206*30)+(M206*30)+(N206*30)+(O206*30)+(P206*25+(Q206*1000)+(R206*1000)+(S206*950)+(T206*40))</f>
        <v>11120</v>
      </c>
      <c r="V206" s="8"/>
    </row>
    <row r="207" spans="1:22">
      <c r="A207" s="3">
        <v>43665</v>
      </c>
      <c r="B207" s="4" t="s">
        <v>36</v>
      </c>
      <c r="C207" s="4"/>
      <c r="D207" s="4"/>
      <c r="E207" s="4"/>
      <c r="F207" s="4">
        <v>400</v>
      </c>
      <c r="G207" s="4"/>
      <c r="H207" s="4">
        <v>50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7">
        <f t="shared" si="30"/>
        <v>18500</v>
      </c>
      <c r="V207" s="8"/>
    </row>
    <row r="208" spans="1:22">
      <c r="A208" s="3">
        <v>43665</v>
      </c>
      <c r="B208" s="4" t="s">
        <v>37</v>
      </c>
      <c r="C208" s="4"/>
      <c r="D208" s="4"/>
      <c r="E208" s="4"/>
      <c r="F208" s="4">
        <v>319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7">
        <f t="shared" si="30"/>
        <v>12760</v>
      </c>
      <c r="V208" s="8"/>
    </row>
    <row r="209" spans="1:22">
      <c r="A209" s="3">
        <v>43665</v>
      </c>
      <c r="B209" s="4" t="s">
        <v>38</v>
      </c>
      <c r="C209" s="4"/>
      <c r="D209" s="4"/>
      <c r="E209" s="4"/>
      <c r="F209" s="4">
        <v>225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7">
        <f t="shared" si="30"/>
        <v>9000</v>
      </c>
      <c r="V209" s="8"/>
    </row>
    <row r="210" spans="1:22">
      <c r="A210" s="3">
        <v>43665</v>
      </c>
      <c r="B210" s="4" t="s">
        <v>39</v>
      </c>
      <c r="C210" s="4"/>
      <c r="D210" s="4"/>
      <c r="E210" s="4"/>
      <c r="F210" s="4">
        <v>300</v>
      </c>
      <c r="G210" s="4"/>
      <c r="H210" s="4">
        <v>30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7">
        <f t="shared" si="30"/>
        <v>13500</v>
      </c>
      <c r="V210" s="8">
        <f>SUM(U206:U210)</f>
        <v>64880</v>
      </c>
    </row>
    <row r="211" spans="1:22">
      <c r="A211" s="6" t="s">
        <v>1</v>
      </c>
      <c r="B211" s="6"/>
      <c r="C211" s="6">
        <f t="shared" ref="C211:T211" si="31">SUM(C201:C210)</f>
        <v>1093</v>
      </c>
      <c r="D211" s="6">
        <f t="shared" si="31"/>
        <v>0</v>
      </c>
      <c r="E211" s="6">
        <f t="shared" si="31"/>
        <v>0</v>
      </c>
      <c r="F211" s="6">
        <f t="shared" si="31"/>
        <v>1244</v>
      </c>
      <c r="G211" s="6">
        <f t="shared" si="31"/>
        <v>0</v>
      </c>
      <c r="H211" s="6">
        <f t="shared" si="31"/>
        <v>108</v>
      </c>
      <c r="I211" s="6">
        <f t="shared" si="31"/>
        <v>813</v>
      </c>
      <c r="J211" s="6">
        <f t="shared" si="31"/>
        <v>0</v>
      </c>
      <c r="K211" s="6">
        <f t="shared" si="31"/>
        <v>0</v>
      </c>
      <c r="L211" s="6">
        <f t="shared" si="31"/>
        <v>0</v>
      </c>
      <c r="M211" s="6">
        <f t="shared" si="31"/>
        <v>450</v>
      </c>
      <c r="N211" s="6">
        <f t="shared" si="31"/>
        <v>0</v>
      </c>
      <c r="O211" s="6">
        <f t="shared" si="31"/>
        <v>0</v>
      </c>
      <c r="P211" s="6">
        <f t="shared" si="31"/>
        <v>0</v>
      </c>
      <c r="Q211" s="6">
        <f t="shared" si="31"/>
        <v>0</v>
      </c>
      <c r="R211" s="6">
        <f t="shared" si="31"/>
        <v>15</v>
      </c>
      <c r="S211" s="6">
        <f t="shared" si="31"/>
        <v>0</v>
      </c>
      <c r="T211" s="6">
        <f t="shared" si="31"/>
        <v>0</v>
      </c>
      <c r="U211" s="46">
        <f t="shared" si="30"/>
        <v>147705</v>
      </c>
      <c r="V211" s="8"/>
    </row>
    <row r="212" spans="1:22">
      <c r="A212" s="3">
        <v>43666</v>
      </c>
      <c r="B212" s="4" t="s">
        <v>22</v>
      </c>
      <c r="C212" s="4"/>
      <c r="D212" s="4"/>
      <c r="E212" s="4"/>
      <c r="F212" s="4"/>
      <c r="G212" s="4"/>
      <c r="H212" s="4"/>
      <c r="I212" s="4">
        <v>3</v>
      </c>
      <c r="J212" s="4"/>
      <c r="K212" s="4">
        <v>250</v>
      </c>
      <c r="L212" s="4"/>
      <c r="M212" s="4"/>
      <c r="N212" s="4"/>
      <c r="O212" s="4"/>
      <c r="P212" s="4"/>
      <c r="Q212" s="4"/>
      <c r="R212" s="4"/>
      <c r="S212" s="4"/>
      <c r="T212" s="4"/>
      <c r="U212" s="7">
        <f t="shared" si="30"/>
        <v>10075</v>
      </c>
      <c r="V212" s="8"/>
    </row>
    <row r="213" spans="1:22">
      <c r="A213" s="3">
        <v>43666</v>
      </c>
      <c r="B213" s="4" t="s">
        <v>24</v>
      </c>
      <c r="C213" s="4"/>
      <c r="D213" s="4"/>
      <c r="E213" s="4"/>
      <c r="F213" s="4"/>
      <c r="G213" s="4"/>
      <c r="H213" s="4"/>
      <c r="I213" s="4">
        <v>100</v>
      </c>
      <c r="J213" s="4"/>
      <c r="K213" s="4"/>
      <c r="L213" s="4"/>
      <c r="M213" s="4"/>
      <c r="N213" s="4"/>
      <c r="O213" s="4"/>
      <c r="P213" s="4">
        <v>270</v>
      </c>
      <c r="Q213" s="4"/>
      <c r="R213" s="4"/>
      <c r="S213" s="4"/>
      <c r="T213" s="4"/>
      <c r="U213" s="7">
        <f t="shared" si="30"/>
        <v>9250</v>
      </c>
      <c r="V213" s="8"/>
    </row>
    <row r="214" spans="1:22">
      <c r="A214" s="3">
        <v>43666</v>
      </c>
      <c r="B214" s="4" t="s">
        <v>32</v>
      </c>
      <c r="C214" s="4"/>
      <c r="D214" s="4"/>
      <c r="E214" s="4"/>
      <c r="F214" s="4"/>
      <c r="G214" s="4"/>
      <c r="H214" s="4"/>
      <c r="I214" s="4">
        <v>10</v>
      </c>
      <c r="J214" s="4"/>
      <c r="K214" s="4"/>
      <c r="L214" s="4"/>
      <c r="M214" s="4"/>
      <c r="N214" s="4">
        <v>200</v>
      </c>
      <c r="O214" s="4"/>
      <c r="P214" s="4"/>
      <c r="Q214" s="4"/>
      <c r="R214" s="4">
        <v>17</v>
      </c>
      <c r="S214" s="4"/>
      <c r="T214" s="4">
        <v>100</v>
      </c>
      <c r="U214" s="7">
        <f t="shared" si="30"/>
        <v>27250</v>
      </c>
      <c r="V214" s="8">
        <f>SUM(U212:U214)</f>
        <v>46575</v>
      </c>
    </row>
    <row r="215" spans="1:22">
      <c r="A215" s="3">
        <v>43666</v>
      </c>
      <c r="B215" s="4" t="s">
        <v>33</v>
      </c>
      <c r="C215" s="4">
        <v>450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7">
        <f t="shared" si="30"/>
        <v>18000</v>
      </c>
      <c r="V215" s="8"/>
    </row>
    <row r="216" spans="1:22">
      <c r="A216" s="3">
        <v>43666</v>
      </c>
      <c r="B216" s="4" t="s">
        <v>34</v>
      </c>
      <c r="C216" s="4">
        <v>200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7">
        <f t="shared" si="30"/>
        <v>8000</v>
      </c>
      <c r="V216" s="8">
        <f>SUM(U215:U216)</f>
        <v>26000</v>
      </c>
    </row>
    <row r="217" spans="1:22">
      <c r="A217" s="3">
        <v>43666</v>
      </c>
      <c r="B217" s="4" t="s">
        <v>35</v>
      </c>
      <c r="C217" s="4">
        <v>265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7">
        <f t="shared" si="30"/>
        <v>10600</v>
      </c>
      <c r="V217" s="8"/>
    </row>
    <row r="218" spans="1:22">
      <c r="A218" s="3">
        <v>43666</v>
      </c>
      <c r="B218" s="4" t="s">
        <v>36</v>
      </c>
      <c r="C218" s="4">
        <v>300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7">
        <f t="shared" si="30"/>
        <v>12000</v>
      </c>
      <c r="V218" s="8"/>
    </row>
    <row r="219" spans="1:22">
      <c r="A219" s="3">
        <v>43666</v>
      </c>
      <c r="B219" s="4" t="s">
        <v>37</v>
      </c>
      <c r="C219" s="4"/>
      <c r="D219" s="4"/>
      <c r="E219" s="4"/>
      <c r="F219" s="4">
        <v>255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7">
        <f t="shared" si="30"/>
        <v>10200</v>
      </c>
      <c r="V219" s="8"/>
    </row>
    <row r="220" spans="1:22">
      <c r="A220" s="3">
        <v>43666</v>
      </c>
      <c r="B220" s="4" t="s">
        <v>38</v>
      </c>
      <c r="C220" s="4"/>
      <c r="D220" s="4"/>
      <c r="E220" s="4"/>
      <c r="F220" s="4">
        <v>240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7">
        <f t="shared" si="30"/>
        <v>9600</v>
      </c>
      <c r="V220" s="8"/>
    </row>
    <row r="221" spans="1:22">
      <c r="A221" s="3">
        <v>43666</v>
      </c>
      <c r="B221" s="4" t="s">
        <v>39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7">
        <f t="shared" si="30"/>
        <v>0</v>
      </c>
      <c r="V221" s="8">
        <f>SUM(U217:U221)</f>
        <v>42400</v>
      </c>
    </row>
    <row r="222" spans="1:22">
      <c r="A222" s="6" t="s">
        <v>1</v>
      </c>
      <c r="B222" s="6"/>
      <c r="C222" s="6">
        <f t="shared" ref="C222:T222" si="32">SUM(C212:C221)</f>
        <v>1215</v>
      </c>
      <c r="D222" s="6">
        <f t="shared" si="32"/>
        <v>0</v>
      </c>
      <c r="E222" s="6">
        <f t="shared" si="32"/>
        <v>0</v>
      </c>
      <c r="F222" s="6">
        <f t="shared" si="32"/>
        <v>495</v>
      </c>
      <c r="G222" s="6">
        <f t="shared" si="32"/>
        <v>0</v>
      </c>
      <c r="H222" s="6">
        <f t="shared" si="32"/>
        <v>0</v>
      </c>
      <c r="I222" s="6">
        <f t="shared" si="32"/>
        <v>113</v>
      </c>
      <c r="J222" s="6">
        <f t="shared" si="32"/>
        <v>0</v>
      </c>
      <c r="K222" s="6">
        <f t="shared" si="32"/>
        <v>250</v>
      </c>
      <c r="L222" s="6">
        <f t="shared" si="32"/>
        <v>0</v>
      </c>
      <c r="M222" s="6">
        <f t="shared" si="32"/>
        <v>0</v>
      </c>
      <c r="N222" s="6">
        <f t="shared" si="32"/>
        <v>200</v>
      </c>
      <c r="O222" s="6">
        <f t="shared" si="32"/>
        <v>0</v>
      </c>
      <c r="P222" s="6">
        <f t="shared" si="32"/>
        <v>270</v>
      </c>
      <c r="Q222" s="6">
        <f t="shared" si="32"/>
        <v>0</v>
      </c>
      <c r="R222" s="6">
        <f t="shared" si="32"/>
        <v>17</v>
      </c>
      <c r="S222" s="6">
        <f t="shared" si="32"/>
        <v>0</v>
      </c>
      <c r="T222" s="6">
        <f t="shared" si="32"/>
        <v>100</v>
      </c>
      <c r="U222" s="46">
        <f t="shared" si="30"/>
        <v>114975</v>
      </c>
      <c r="V222" s="8"/>
    </row>
    <row r="223" spans="1:22">
      <c r="A223" s="3">
        <v>43667</v>
      </c>
      <c r="B223" s="4" t="s">
        <v>22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7">
        <f t="shared" si="30"/>
        <v>0</v>
      </c>
      <c r="V223" s="8"/>
    </row>
    <row r="224" spans="1:22">
      <c r="A224" s="3">
        <v>43667</v>
      </c>
      <c r="B224" s="4" t="s">
        <v>24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7">
        <f t="shared" si="30"/>
        <v>0</v>
      </c>
      <c r="V224" s="8"/>
    </row>
    <row r="225" spans="1:22">
      <c r="A225" s="3">
        <v>43667</v>
      </c>
      <c r="B225" s="4" t="s">
        <v>32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7">
        <f t="shared" si="30"/>
        <v>0</v>
      </c>
      <c r="V225" s="8">
        <f>SUM(U223:U225)</f>
        <v>0</v>
      </c>
    </row>
    <row r="226" spans="1:22">
      <c r="A226" s="3">
        <v>43667</v>
      </c>
      <c r="B226" s="4" t="s">
        <v>33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7">
        <f t="shared" si="30"/>
        <v>0</v>
      </c>
      <c r="V226" s="8"/>
    </row>
    <row r="227" spans="1:22">
      <c r="A227" s="3">
        <v>43667</v>
      </c>
      <c r="B227" s="4" t="s">
        <v>34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7">
        <f t="shared" si="30"/>
        <v>0</v>
      </c>
      <c r="V227" s="8">
        <f>SUM(U226:U227)</f>
        <v>0</v>
      </c>
    </row>
    <row r="228" spans="1:22">
      <c r="A228" s="3">
        <v>43667</v>
      </c>
      <c r="B228" s="4" t="s">
        <v>35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7">
        <f t="shared" si="30"/>
        <v>0</v>
      </c>
      <c r="V228" s="8"/>
    </row>
    <row r="229" spans="1:22">
      <c r="A229" s="3">
        <v>43667</v>
      </c>
      <c r="B229" s="4" t="s">
        <v>36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7">
        <f t="shared" si="30"/>
        <v>0</v>
      </c>
      <c r="V229" s="8"/>
    </row>
    <row r="230" spans="1:22">
      <c r="A230" s="3">
        <v>43667</v>
      </c>
      <c r="B230" s="4" t="s">
        <v>37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7">
        <f t="shared" si="30"/>
        <v>0</v>
      </c>
      <c r="V230" s="8"/>
    </row>
    <row r="231" spans="1:22">
      <c r="A231" s="3">
        <v>43667</v>
      </c>
      <c r="B231" s="4" t="s">
        <v>38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7">
        <f t="shared" si="30"/>
        <v>0</v>
      </c>
      <c r="V231" s="8"/>
    </row>
    <row r="232" spans="1:22">
      <c r="A232" s="3">
        <v>43667</v>
      </c>
      <c r="B232" s="4" t="s">
        <v>39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7">
        <f t="shared" si="30"/>
        <v>0</v>
      </c>
      <c r="V232" s="8">
        <f>SUM(U228:U232)</f>
        <v>0</v>
      </c>
    </row>
    <row r="233" spans="1:22">
      <c r="A233" s="6" t="s">
        <v>1</v>
      </c>
      <c r="B233" s="6"/>
      <c r="C233" s="6">
        <f t="shared" ref="C233:T233" si="33">SUM(C223:C232)</f>
        <v>0</v>
      </c>
      <c r="D233" s="6">
        <f t="shared" si="33"/>
        <v>0</v>
      </c>
      <c r="E233" s="6">
        <f t="shared" si="33"/>
        <v>0</v>
      </c>
      <c r="F233" s="6">
        <f t="shared" si="33"/>
        <v>0</v>
      </c>
      <c r="G233" s="6">
        <f t="shared" si="33"/>
        <v>0</v>
      </c>
      <c r="H233" s="6">
        <f t="shared" si="33"/>
        <v>0</v>
      </c>
      <c r="I233" s="6">
        <f t="shared" si="33"/>
        <v>0</v>
      </c>
      <c r="J233" s="6">
        <f t="shared" si="33"/>
        <v>0</v>
      </c>
      <c r="K233" s="6">
        <f t="shared" si="33"/>
        <v>0</v>
      </c>
      <c r="L233" s="6">
        <f t="shared" si="33"/>
        <v>0</v>
      </c>
      <c r="M233" s="6">
        <f t="shared" si="33"/>
        <v>0</v>
      </c>
      <c r="N233" s="6">
        <f t="shared" si="33"/>
        <v>0</v>
      </c>
      <c r="O233" s="6">
        <f t="shared" si="33"/>
        <v>0</v>
      </c>
      <c r="P233" s="6">
        <f t="shared" si="33"/>
        <v>0</v>
      </c>
      <c r="Q233" s="6">
        <f t="shared" si="33"/>
        <v>0</v>
      </c>
      <c r="R233" s="6">
        <f t="shared" si="33"/>
        <v>0</v>
      </c>
      <c r="S233" s="6">
        <f t="shared" si="33"/>
        <v>0</v>
      </c>
      <c r="T233" s="6">
        <f t="shared" si="33"/>
        <v>0</v>
      </c>
      <c r="U233" s="46">
        <f t="shared" si="30"/>
        <v>0</v>
      </c>
      <c r="V233" s="8"/>
    </row>
    <row r="234" spans="1:22">
      <c r="A234" s="3">
        <v>43668</v>
      </c>
      <c r="B234" s="4" t="s">
        <v>22</v>
      </c>
      <c r="C234" s="4"/>
      <c r="D234" s="4"/>
      <c r="E234" s="4"/>
      <c r="F234" s="4"/>
      <c r="G234" s="4"/>
      <c r="H234" s="4"/>
      <c r="I234" s="4">
        <v>20</v>
      </c>
      <c r="J234" s="4">
        <v>416</v>
      </c>
      <c r="K234" s="4">
        <v>50</v>
      </c>
      <c r="L234" s="4"/>
      <c r="M234" s="4"/>
      <c r="N234" s="4"/>
      <c r="O234" s="4"/>
      <c r="P234" s="4"/>
      <c r="Q234" s="4"/>
      <c r="R234" s="4"/>
      <c r="S234" s="4"/>
      <c r="T234" s="4"/>
      <c r="U234" s="7">
        <f t="shared" si="30"/>
        <v>14980</v>
      </c>
      <c r="V234" s="8"/>
    </row>
    <row r="235" spans="1:22">
      <c r="A235" s="3">
        <v>43668</v>
      </c>
      <c r="B235" s="4" t="s">
        <v>24</v>
      </c>
      <c r="C235" s="4"/>
      <c r="D235" s="4"/>
      <c r="E235" s="4"/>
      <c r="F235" s="4"/>
      <c r="G235" s="4"/>
      <c r="H235" s="4"/>
      <c r="I235" s="4">
        <v>425</v>
      </c>
      <c r="J235" s="4"/>
      <c r="K235" s="4"/>
      <c r="L235" s="4"/>
      <c r="M235" s="4"/>
      <c r="N235" s="4"/>
      <c r="O235" s="4"/>
      <c r="P235" s="4">
        <v>110</v>
      </c>
      <c r="Q235" s="4"/>
      <c r="R235" s="4"/>
      <c r="S235" s="4"/>
      <c r="T235" s="4"/>
      <c r="U235" s="7">
        <f t="shared" si="30"/>
        <v>13375</v>
      </c>
      <c r="V235" s="8"/>
    </row>
    <row r="236" spans="1:22">
      <c r="A236" s="3">
        <v>43668</v>
      </c>
      <c r="B236" s="4" t="s">
        <v>32</v>
      </c>
      <c r="C236" s="4">
        <v>150</v>
      </c>
      <c r="D236" s="4"/>
      <c r="E236" s="4"/>
      <c r="F236" s="4"/>
      <c r="G236" s="4"/>
      <c r="H236" s="4"/>
      <c r="I236" s="4"/>
      <c r="J236" s="4"/>
      <c r="K236" s="4"/>
      <c r="L236" s="4"/>
      <c r="M236" s="4">
        <v>231</v>
      </c>
      <c r="N236" s="4"/>
      <c r="O236" s="4"/>
      <c r="P236" s="4"/>
      <c r="Q236" s="4"/>
      <c r="R236" s="4">
        <v>24</v>
      </c>
      <c r="S236" s="4"/>
      <c r="T236" s="4">
        <v>275</v>
      </c>
      <c r="U236" s="7">
        <f t="shared" si="30"/>
        <v>47930</v>
      </c>
      <c r="V236" s="8">
        <f>SUM(U234:U236)</f>
        <v>76285</v>
      </c>
    </row>
    <row r="237" spans="1:22">
      <c r="A237" s="3">
        <v>43668</v>
      </c>
      <c r="B237" s="4" t="s">
        <v>33</v>
      </c>
      <c r="C237" s="4">
        <v>750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7">
        <f t="shared" si="30"/>
        <v>30000</v>
      </c>
      <c r="V237" s="8"/>
    </row>
    <row r="238" spans="1:22">
      <c r="A238" s="3">
        <v>43668</v>
      </c>
      <c r="B238" s="4" t="s">
        <v>34</v>
      </c>
      <c r="C238" s="4">
        <v>300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7">
        <f t="shared" si="30"/>
        <v>12000</v>
      </c>
      <c r="V238" s="8">
        <f>SUM(U237:U238)</f>
        <v>42000</v>
      </c>
    </row>
    <row r="239" spans="1:22">
      <c r="A239" s="3">
        <v>43668</v>
      </c>
      <c r="B239" s="4" t="s">
        <v>35</v>
      </c>
      <c r="C239" s="4">
        <v>244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7">
        <f t="shared" si="30"/>
        <v>9760</v>
      </c>
      <c r="V239" s="8"/>
    </row>
    <row r="240" spans="1:22">
      <c r="A240" s="3">
        <v>43668</v>
      </c>
      <c r="B240" s="4" t="s">
        <v>36</v>
      </c>
      <c r="C240" s="4">
        <v>400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7">
        <f t="shared" si="30"/>
        <v>16000</v>
      </c>
      <c r="V240" s="8"/>
    </row>
    <row r="241" spans="1:23">
      <c r="A241" s="3">
        <v>43668</v>
      </c>
      <c r="B241" s="4" t="s">
        <v>37</v>
      </c>
      <c r="C241" s="4">
        <v>250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7">
        <f t="shared" si="30"/>
        <v>10000</v>
      </c>
      <c r="V241" s="8"/>
    </row>
    <row r="242" spans="1:23">
      <c r="A242" s="3">
        <v>43668</v>
      </c>
      <c r="B242" s="4" t="s">
        <v>38</v>
      </c>
      <c r="C242" s="4"/>
      <c r="D242" s="4"/>
      <c r="E242" s="4"/>
      <c r="F242" s="4">
        <v>289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7">
        <f t="shared" si="30"/>
        <v>11560</v>
      </c>
      <c r="V242" s="8"/>
    </row>
    <row r="243" spans="1:23">
      <c r="A243" s="3">
        <v>43668</v>
      </c>
      <c r="B243" s="4" t="s">
        <v>39</v>
      </c>
      <c r="C243" s="4"/>
      <c r="D243" s="4"/>
      <c r="E243" s="4"/>
      <c r="F243" s="4">
        <v>350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7">
        <f t="shared" si="30"/>
        <v>14000</v>
      </c>
      <c r="V243" s="8">
        <f>SUM(U239:U243)</f>
        <v>61320</v>
      </c>
    </row>
    <row r="244" spans="1:23">
      <c r="A244" s="6" t="s">
        <v>1</v>
      </c>
      <c r="B244" s="6"/>
      <c r="C244" s="6">
        <f t="shared" ref="C244:T244" si="34">SUM(C234:C243)</f>
        <v>2094</v>
      </c>
      <c r="D244" s="6">
        <f t="shared" si="34"/>
        <v>0</v>
      </c>
      <c r="E244" s="6">
        <f t="shared" si="34"/>
        <v>0</v>
      </c>
      <c r="F244" s="6">
        <f t="shared" si="34"/>
        <v>639</v>
      </c>
      <c r="G244" s="6">
        <f t="shared" si="34"/>
        <v>0</v>
      </c>
      <c r="H244" s="6">
        <f t="shared" si="34"/>
        <v>0</v>
      </c>
      <c r="I244" s="6">
        <f t="shared" si="34"/>
        <v>445</v>
      </c>
      <c r="J244" s="6">
        <f t="shared" si="34"/>
        <v>416</v>
      </c>
      <c r="K244" s="6">
        <f t="shared" si="34"/>
        <v>50</v>
      </c>
      <c r="L244" s="6">
        <f t="shared" si="34"/>
        <v>0</v>
      </c>
      <c r="M244" s="6">
        <f t="shared" si="34"/>
        <v>231</v>
      </c>
      <c r="N244" s="6">
        <f t="shared" si="34"/>
        <v>0</v>
      </c>
      <c r="O244" s="6">
        <f t="shared" si="34"/>
        <v>0</v>
      </c>
      <c r="P244" s="6">
        <f t="shared" si="34"/>
        <v>110</v>
      </c>
      <c r="Q244" s="6">
        <f t="shared" si="34"/>
        <v>0</v>
      </c>
      <c r="R244" s="6">
        <f t="shared" si="34"/>
        <v>24</v>
      </c>
      <c r="S244" s="6">
        <f t="shared" si="34"/>
        <v>0</v>
      </c>
      <c r="T244" s="6">
        <f t="shared" si="34"/>
        <v>275</v>
      </c>
      <c r="U244" s="46">
        <f t="shared" si="30"/>
        <v>179605</v>
      </c>
      <c r="V244" s="8"/>
      <c r="W244">
        <f>U244+U255+U266+U277+U288+U299</f>
        <v>947470</v>
      </c>
    </row>
    <row r="245" spans="1:23">
      <c r="A245" s="3">
        <v>43669</v>
      </c>
      <c r="B245" s="4" t="s">
        <v>22</v>
      </c>
      <c r="C245" s="4"/>
      <c r="D245" s="4"/>
      <c r="E245" s="4"/>
      <c r="F245" s="4"/>
      <c r="G245" s="4"/>
      <c r="H245" s="4"/>
      <c r="I245" s="4">
        <v>4</v>
      </c>
      <c r="J245" s="4">
        <v>351</v>
      </c>
      <c r="K245" s="4"/>
      <c r="L245" s="4"/>
      <c r="M245" s="4"/>
      <c r="N245" s="4"/>
      <c r="O245" s="4"/>
      <c r="P245" s="4"/>
      <c r="Q245" s="4"/>
      <c r="R245" s="4">
        <v>3</v>
      </c>
      <c r="S245" s="4"/>
      <c r="T245" s="4"/>
      <c r="U245" s="7">
        <f t="shared" si="30"/>
        <v>13630</v>
      </c>
      <c r="V245" s="8"/>
    </row>
    <row r="246" spans="1:23">
      <c r="A246" s="3">
        <v>43669</v>
      </c>
      <c r="B246" s="4" t="s">
        <v>24</v>
      </c>
      <c r="C246" s="4"/>
      <c r="D246" s="4"/>
      <c r="E246" s="4"/>
      <c r="F246" s="4"/>
      <c r="G246" s="4"/>
      <c r="H246" s="4"/>
      <c r="I246" s="4">
        <v>600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7">
        <f t="shared" si="30"/>
        <v>15000</v>
      </c>
      <c r="V246" s="8"/>
    </row>
    <row r="247" spans="1:23">
      <c r="A247" s="3">
        <v>43669</v>
      </c>
      <c r="B247" s="4" t="s">
        <v>32</v>
      </c>
      <c r="C247" s="4">
        <v>30</v>
      </c>
      <c r="D247" s="4"/>
      <c r="E247" s="4"/>
      <c r="F247" s="4"/>
      <c r="G247" s="4"/>
      <c r="H247" s="4"/>
      <c r="I247" s="4">
        <v>15</v>
      </c>
      <c r="J247" s="4"/>
      <c r="K247" s="4"/>
      <c r="L247" s="4"/>
      <c r="M247" s="4">
        <v>566</v>
      </c>
      <c r="N247" s="4"/>
      <c r="O247" s="4"/>
      <c r="P247" s="4"/>
      <c r="Q247" s="4"/>
      <c r="R247" s="4">
        <v>15</v>
      </c>
      <c r="S247" s="4"/>
      <c r="T247" s="4"/>
      <c r="U247" s="7">
        <f t="shared" si="30"/>
        <v>33555</v>
      </c>
      <c r="V247" s="8">
        <f>SUM(U245:U247)</f>
        <v>62185</v>
      </c>
    </row>
    <row r="248" spans="1:23">
      <c r="A248" s="3">
        <v>43669</v>
      </c>
      <c r="B248" s="4" t="s">
        <v>33</v>
      </c>
      <c r="C248" s="4">
        <v>450</v>
      </c>
      <c r="D248" s="4">
        <v>200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7">
        <f t="shared" si="30"/>
        <v>23000</v>
      </c>
      <c r="V248" s="8"/>
    </row>
    <row r="249" spans="1:23">
      <c r="A249" s="3">
        <v>43669</v>
      </c>
      <c r="B249" s="4" t="s">
        <v>34</v>
      </c>
      <c r="C249" s="4">
        <v>250</v>
      </c>
      <c r="D249" s="4">
        <v>200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7">
        <f t="shared" si="30"/>
        <v>15000</v>
      </c>
      <c r="V249" s="8">
        <f>SUM(U248:U249)</f>
        <v>38000</v>
      </c>
    </row>
    <row r="250" spans="1:23">
      <c r="A250" s="3">
        <v>43669</v>
      </c>
      <c r="B250" s="4" t="s">
        <v>35</v>
      </c>
      <c r="C250" s="4">
        <v>450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7">
        <f t="shared" si="30"/>
        <v>18000</v>
      </c>
      <c r="V250" s="8"/>
    </row>
    <row r="251" spans="1:23">
      <c r="A251" s="3">
        <v>43669</v>
      </c>
      <c r="B251" s="4" t="s">
        <v>36</v>
      </c>
      <c r="C251" s="4">
        <v>250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7">
        <f t="shared" si="30"/>
        <v>10000</v>
      </c>
      <c r="V251" s="8"/>
    </row>
    <row r="252" spans="1:23">
      <c r="A252" s="3">
        <v>43669</v>
      </c>
      <c r="B252" s="4" t="s">
        <v>37</v>
      </c>
      <c r="C252" s="4">
        <v>318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7">
        <f t="shared" si="30"/>
        <v>12720</v>
      </c>
      <c r="V252" s="8"/>
    </row>
    <row r="253" spans="1:23">
      <c r="A253" s="3">
        <v>43669</v>
      </c>
      <c r="B253" s="4" t="s">
        <v>38</v>
      </c>
      <c r="C253" s="4"/>
      <c r="D253" s="4"/>
      <c r="E253" s="4"/>
      <c r="F253" s="4">
        <v>375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7">
        <f t="shared" si="30"/>
        <v>15000</v>
      </c>
      <c r="V253" s="8"/>
    </row>
    <row r="254" spans="1:23">
      <c r="A254" s="3">
        <v>43669</v>
      </c>
      <c r="B254" s="4" t="s">
        <v>39</v>
      </c>
      <c r="C254" s="4"/>
      <c r="D254" s="4"/>
      <c r="E254" s="4"/>
      <c r="F254" s="4">
        <v>425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7">
        <f t="shared" si="30"/>
        <v>17000</v>
      </c>
      <c r="V254" s="8">
        <f>SUM(U250:U254)</f>
        <v>72720</v>
      </c>
    </row>
    <row r="255" spans="1:23">
      <c r="A255" s="6" t="s">
        <v>1</v>
      </c>
      <c r="B255" s="6"/>
      <c r="C255" s="6">
        <f t="shared" ref="C255:T255" si="35">SUM(C245:C254)</f>
        <v>1748</v>
      </c>
      <c r="D255" s="6">
        <f t="shared" si="35"/>
        <v>400</v>
      </c>
      <c r="E255" s="6">
        <f t="shared" si="35"/>
        <v>0</v>
      </c>
      <c r="F255" s="6">
        <f t="shared" si="35"/>
        <v>800</v>
      </c>
      <c r="G255" s="6">
        <f t="shared" si="35"/>
        <v>0</v>
      </c>
      <c r="H255" s="6">
        <f t="shared" si="35"/>
        <v>0</v>
      </c>
      <c r="I255" s="6">
        <f t="shared" si="35"/>
        <v>619</v>
      </c>
      <c r="J255" s="6">
        <f t="shared" si="35"/>
        <v>351</v>
      </c>
      <c r="K255" s="6">
        <f t="shared" si="35"/>
        <v>0</v>
      </c>
      <c r="L255" s="6">
        <f t="shared" si="35"/>
        <v>0</v>
      </c>
      <c r="M255" s="6">
        <f t="shared" si="35"/>
        <v>566</v>
      </c>
      <c r="N255" s="6">
        <f t="shared" si="35"/>
        <v>0</v>
      </c>
      <c r="O255" s="6">
        <f t="shared" si="35"/>
        <v>0</v>
      </c>
      <c r="P255" s="6">
        <f t="shared" si="35"/>
        <v>0</v>
      </c>
      <c r="Q255" s="6">
        <f t="shared" si="35"/>
        <v>0</v>
      </c>
      <c r="R255" s="6">
        <f t="shared" si="35"/>
        <v>18</v>
      </c>
      <c r="S255" s="6">
        <f t="shared" si="35"/>
        <v>0</v>
      </c>
      <c r="T255" s="6">
        <f t="shared" si="35"/>
        <v>0</v>
      </c>
      <c r="U255" s="46">
        <f t="shared" si="30"/>
        <v>172905</v>
      </c>
      <c r="V255" s="8"/>
    </row>
    <row r="256" spans="1:23">
      <c r="A256" s="3">
        <v>43670</v>
      </c>
      <c r="B256" s="4" t="s">
        <v>22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>
        <v>18</v>
      </c>
      <c r="S256" s="4"/>
      <c r="T256" s="4"/>
      <c r="U256" s="7">
        <f t="shared" si="30"/>
        <v>18000</v>
      </c>
      <c r="V256" s="8"/>
    </row>
    <row r="257" spans="1:22">
      <c r="A257" s="3">
        <v>43670</v>
      </c>
      <c r="B257" s="4" t="s">
        <v>24</v>
      </c>
      <c r="C257" s="4"/>
      <c r="D257" s="4"/>
      <c r="E257" s="4"/>
      <c r="F257" s="4"/>
      <c r="G257" s="4"/>
      <c r="H257" s="4"/>
      <c r="I257" s="4">
        <v>778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7">
        <f t="shared" si="30"/>
        <v>19450</v>
      </c>
      <c r="V257" s="8"/>
    </row>
    <row r="258" spans="1:22">
      <c r="A258" s="3">
        <v>43670</v>
      </c>
      <c r="B258" s="4" t="s">
        <v>32</v>
      </c>
      <c r="C258" s="4">
        <v>473</v>
      </c>
      <c r="D258" s="4"/>
      <c r="E258" s="4"/>
      <c r="F258" s="4"/>
      <c r="G258" s="4"/>
      <c r="H258" s="4"/>
      <c r="I258" s="4">
        <v>13</v>
      </c>
      <c r="J258" s="4"/>
      <c r="K258" s="4"/>
      <c r="L258" s="4"/>
      <c r="M258" s="4"/>
      <c r="N258" s="4">
        <v>200</v>
      </c>
      <c r="O258" s="4"/>
      <c r="P258" s="4"/>
      <c r="Q258" s="4"/>
      <c r="R258" s="4">
        <v>7</v>
      </c>
      <c r="S258" s="4"/>
      <c r="T258" s="4"/>
      <c r="U258" s="7">
        <f t="shared" si="30"/>
        <v>32245</v>
      </c>
      <c r="V258" s="8">
        <f>SUM(U256:U258)</f>
        <v>69695</v>
      </c>
    </row>
    <row r="259" spans="1:22">
      <c r="A259" s="3">
        <v>43670</v>
      </c>
      <c r="B259" s="4" t="s">
        <v>33</v>
      </c>
      <c r="C259" s="4">
        <v>750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7">
        <f t="shared" si="30"/>
        <v>30000</v>
      </c>
      <c r="V259" s="8"/>
    </row>
    <row r="260" spans="1:22">
      <c r="A260" s="3">
        <v>43670</v>
      </c>
      <c r="B260" s="4" t="s">
        <v>34</v>
      </c>
      <c r="C260" s="4">
        <v>200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7">
        <f t="shared" si="30"/>
        <v>8000</v>
      </c>
      <c r="V260" s="8">
        <f>SUM(U259:U260)</f>
        <v>38000</v>
      </c>
    </row>
    <row r="261" spans="1:22">
      <c r="A261" s="3">
        <v>43670</v>
      </c>
      <c r="B261" s="4" t="s">
        <v>35</v>
      </c>
      <c r="C261" s="4">
        <v>200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7">
        <f t="shared" si="30"/>
        <v>8000</v>
      </c>
      <c r="V261" s="8"/>
    </row>
    <row r="262" spans="1:22">
      <c r="A262" s="3">
        <v>43670</v>
      </c>
      <c r="B262" s="4" t="s">
        <v>36</v>
      </c>
      <c r="C262" s="4">
        <v>200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7">
        <f t="shared" si="30"/>
        <v>8000</v>
      </c>
      <c r="V262" s="8"/>
    </row>
    <row r="263" spans="1:22">
      <c r="A263" s="3">
        <v>43670</v>
      </c>
      <c r="B263" s="4" t="s">
        <v>37</v>
      </c>
      <c r="C263" s="4">
        <v>300</v>
      </c>
      <c r="D263" s="4"/>
      <c r="E263" s="4"/>
      <c r="F263" s="4"/>
      <c r="G263" s="4">
        <v>40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7">
        <f t="shared" si="30"/>
        <v>14000</v>
      </c>
      <c r="V263" s="8"/>
    </row>
    <row r="264" spans="1:22">
      <c r="A264" s="3">
        <v>43670</v>
      </c>
      <c r="B264" s="4" t="s">
        <v>38</v>
      </c>
      <c r="C264" s="4"/>
      <c r="D264" s="4"/>
      <c r="E264" s="4"/>
      <c r="F264" s="4">
        <v>356</v>
      </c>
      <c r="G264" s="4">
        <v>40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7">
        <f t="shared" si="30"/>
        <v>16240</v>
      </c>
      <c r="V264" s="8"/>
    </row>
    <row r="265" spans="1:22">
      <c r="A265" s="3">
        <v>43670</v>
      </c>
      <c r="B265" s="4" t="s">
        <v>39</v>
      </c>
      <c r="C265" s="4"/>
      <c r="D265" s="4"/>
      <c r="E265" s="4"/>
      <c r="F265" s="4">
        <v>300</v>
      </c>
      <c r="G265" s="4">
        <v>30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7">
        <f t="shared" si="30"/>
        <v>13500</v>
      </c>
      <c r="V265" s="8">
        <f>SUM(U261:U265)</f>
        <v>59740</v>
      </c>
    </row>
    <row r="266" spans="1:22">
      <c r="A266" s="6" t="s">
        <v>1</v>
      </c>
      <c r="B266" s="6"/>
      <c r="C266" s="6">
        <f t="shared" ref="C266:T266" si="36">SUM(C256:C265)</f>
        <v>2123</v>
      </c>
      <c r="D266" s="6">
        <f t="shared" si="36"/>
        <v>0</v>
      </c>
      <c r="E266" s="6">
        <f t="shared" si="36"/>
        <v>0</v>
      </c>
      <c r="F266" s="6">
        <f t="shared" si="36"/>
        <v>656</v>
      </c>
      <c r="G266" s="6">
        <f t="shared" si="36"/>
        <v>110</v>
      </c>
      <c r="H266" s="6">
        <f t="shared" si="36"/>
        <v>0</v>
      </c>
      <c r="I266" s="6">
        <f t="shared" si="36"/>
        <v>791</v>
      </c>
      <c r="J266" s="6">
        <f t="shared" si="36"/>
        <v>0</v>
      </c>
      <c r="K266" s="6">
        <f t="shared" si="36"/>
        <v>0</v>
      </c>
      <c r="L266" s="6">
        <f t="shared" si="36"/>
        <v>0</v>
      </c>
      <c r="M266" s="6">
        <f t="shared" si="36"/>
        <v>0</v>
      </c>
      <c r="N266" s="6">
        <f t="shared" si="36"/>
        <v>200</v>
      </c>
      <c r="O266" s="6">
        <f t="shared" si="36"/>
        <v>0</v>
      </c>
      <c r="P266" s="6">
        <f t="shared" si="36"/>
        <v>0</v>
      </c>
      <c r="Q266" s="6">
        <f t="shared" si="36"/>
        <v>0</v>
      </c>
      <c r="R266" s="6">
        <f t="shared" si="36"/>
        <v>25</v>
      </c>
      <c r="S266" s="6">
        <f t="shared" si="36"/>
        <v>0</v>
      </c>
      <c r="T266" s="6">
        <f t="shared" si="36"/>
        <v>0</v>
      </c>
      <c r="U266" s="46">
        <f t="shared" si="30"/>
        <v>167435</v>
      </c>
      <c r="V266" s="8"/>
    </row>
    <row r="267" spans="1:22">
      <c r="A267" s="3">
        <v>43671</v>
      </c>
      <c r="B267" s="4" t="s">
        <v>22</v>
      </c>
      <c r="C267" s="4"/>
      <c r="D267" s="4"/>
      <c r="E267" s="4"/>
      <c r="F267" s="4"/>
      <c r="G267" s="4"/>
      <c r="H267" s="4"/>
      <c r="I267" s="4">
        <v>5</v>
      </c>
      <c r="J267" s="4"/>
      <c r="K267" s="4"/>
      <c r="L267" s="4"/>
      <c r="M267" s="4">
        <v>150</v>
      </c>
      <c r="N267" s="4"/>
      <c r="O267" s="4"/>
      <c r="P267" s="4"/>
      <c r="Q267" s="4">
        <v>7</v>
      </c>
      <c r="R267" s="4"/>
      <c r="S267" s="4"/>
      <c r="T267" s="4"/>
      <c r="U267" s="7">
        <f t="shared" si="30"/>
        <v>11625</v>
      </c>
      <c r="V267" s="8"/>
    </row>
    <row r="268" spans="1:22">
      <c r="A268" s="3">
        <v>43671</v>
      </c>
      <c r="B268" s="4" t="s">
        <v>24</v>
      </c>
      <c r="C268" s="4"/>
      <c r="D268" s="4"/>
      <c r="E268" s="4"/>
      <c r="F268" s="4"/>
      <c r="G268" s="4"/>
      <c r="H268" s="4"/>
      <c r="I268" s="4">
        <v>312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7">
        <f t="shared" si="30"/>
        <v>7800</v>
      </c>
      <c r="V268" s="8"/>
    </row>
    <row r="269" spans="1:22">
      <c r="A269" s="3">
        <v>43671</v>
      </c>
      <c r="B269" s="4" t="s">
        <v>32</v>
      </c>
      <c r="C269" s="4"/>
      <c r="D269" s="4"/>
      <c r="E269" s="4"/>
      <c r="F269" s="4"/>
      <c r="G269" s="4"/>
      <c r="H269" s="4"/>
      <c r="I269" s="4">
        <v>15</v>
      </c>
      <c r="J269" s="4"/>
      <c r="K269" s="4"/>
      <c r="L269" s="4"/>
      <c r="M269" s="4">
        <v>725</v>
      </c>
      <c r="N269" s="4"/>
      <c r="O269" s="4"/>
      <c r="P269" s="4"/>
      <c r="Q269" s="4"/>
      <c r="R269" s="4">
        <v>4</v>
      </c>
      <c r="S269" s="4"/>
      <c r="T269" s="4"/>
      <c r="U269" s="7">
        <f t="shared" si="30"/>
        <v>26125</v>
      </c>
      <c r="V269" s="8">
        <f>SUM(U267:U269)</f>
        <v>45550</v>
      </c>
    </row>
    <row r="270" spans="1:22">
      <c r="A270" s="3">
        <v>43671</v>
      </c>
      <c r="B270" s="4" t="s">
        <v>33</v>
      </c>
      <c r="C270" s="4">
        <v>700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7">
        <f t="shared" ref="U270:U333" si="37">(C270*40)+(D270*25)+(E270*20)+(F270*40)+(G270*50)+(H270*50)+(I270*25)+(J270*30)+(K270*40)+(L270*30)+(M270*30)+(N270*30)+(O270*30)+(P270*25+(Q270*1000)+(R270*1000)+(S270*950)+(T270*40))</f>
        <v>28000</v>
      </c>
      <c r="V270" s="8"/>
    </row>
    <row r="271" spans="1:22">
      <c r="A271" s="3">
        <v>43671</v>
      </c>
      <c r="B271" s="4" t="s">
        <v>34</v>
      </c>
      <c r="C271" s="4">
        <v>200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7">
        <f t="shared" si="37"/>
        <v>8000</v>
      </c>
      <c r="V271" s="8">
        <f>SUM(U270:U271)</f>
        <v>36000</v>
      </c>
    </row>
    <row r="272" spans="1:22">
      <c r="A272" s="3">
        <v>43671</v>
      </c>
      <c r="B272" s="4" t="s">
        <v>35</v>
      </c>
      <c r="C272" s="4">
        <v>300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7">
        <f t="shared" si="37"/>
        <v>12000</v>
      </c>
      <c r="V272" s="8"/>
    </row>
    <row r="273" spans="1:22">
      <c r="A273" s="3">
        <v>43671</v>
      </c>
      <c r="B273" s="4" t="s">
        <v>36</v>
      </c>
      <c r="C273" s="4">
        <v>310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7">
        <f t="shared" si="37"/>
        <v>12400</v>
      </c>
      <c r="V273" s="8"/>
    </row>
    <row r="274" spans="1:22">
      <c r="A274" s="3">
        <v>43671</v>
      </c>
      <c r="B274" s="4" t="s">
        <v>37</v>
      </c>
      <c r="C274" s="4">
        <v>380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7">
        <f t="shared" si="37"/>
        <v>15200</v>
      </c>
      <c r="V274" s="8"/>
    </row>
    <row r="275" spans="1:22">
      <c r="A275" s="3">
        <v>43671</v>
      </c>
      <c r="B275" s="4" t="s">
        <v>38</v>
      </c>
      <c r="C275" s="4"/>
      <c r="D275" s="4"/>
      <c r="E275" s="4"/>
      <c r="F275" s="4">
        <v>126</v>
      </c>
      <c r="G275" s="4">
        <v>170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7">
        <f t="shared" si="37"/>
        <v>13540</v>
      </c>
      <c r="V275" s="8"/>
    </row>
    <row r="276" spans="1:22">
      <c r="A276" s="3">
        <v>43671</v>
      </c>
      <c r="B276" s="4" t="s">
        <v>39</v>
      </c>
      <c r="C276" s="4"/>
      <c r="D276" s="4"/>
      <c r="E276" s="4"/>
      <c r="F276" s="4">
        <v>400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7">
        <f t="shared" si="37"/>
        <v>16000</v>
      </c>
      <c r="V276" s="8">
        <f>SUM(U272:U276)</f>
        <v>69140</v>
      </c>
    </row>
    <row r="277" spans="1:22">
      <c r="A277" s="6" t="s">
        <v>1</v>
      </c>
      <c r="B277" s="6"/>
      <c r="C277" s="6">
        <f t="shared" ref="C277:T277" si="38">SUM(C267:C276)</f>
        <v>1890</v>
      </c>
      <c r="D277" s="6">
        <f t="shared" si="38"/>
        <v>0</v>
      </c>
      <c r="E277" s="6">
        <f t="shared" si="38"/>
        <v>0</v>
      </c>
      <c r="F277" s="6">
        <f t="shared" si="38"/>
        <v>526</v>
      </c>
      <c r="G277" s="6">
        <f t="shared" si="38"/>
        <v>170</v>
      </c>
      <c r="H277" s="6">
        <f t="shared" si="38"/>
        <v>0</v>
      </c>
      <c r="I277" s="6">
        <f t="shared" si="38"/>
        <v>332</v>
      </c>
      <c r="J277" s="6">
        <f t="shared" si="38"/>
        <v>0</v>
      </c>
      <c r="K277" s="6">
        <f t="shared" si="38"/>
        <v>0</v>
      </c>
      <c r="L277" s="6">
        <f t="shared" si="38"/>
        <v>0</v>
      </c>
      <c r="M277" s="6">
        <f t="shared" si="38"/>
        <v>875</v>
      </c>
      <c r="N277" s="6">
        <f t="shared" si="38"/>
        <v>0</v>
      </c>
      <c r="O277" s="6">
        <f t="shared" si="38"/>
        <v>0</v>
      </c>
      <c r="P277" s="6">
        <f t="shared" si="38"/>
        <v>0</v>
      </c>
      <c r="Q277" s="6">
        <f t="shared" si="38"/>
        <v>7</v>
      </c>
      <c r="R277" s="6">
        <f t="shared" si="38"/>
        <v>4</v>
      </c>
      <c r="S277" s="6">
        <f t="shared" si="38"/>
        <v>0</v>
      </c>
      <c r="T277" s="6">
        <f t="shared" si="38"/>
        <v>0</v>
      </c>
      <c r="U277" s="46">
        <f t="shared" si="37"/>
        <v>150690</v>
      </c>
      <c r="V277" s="8"/>
    </row>
    <row r="278" spans="1:22">
      <c r="A278" s="3">
        <v>43672</v>
      </c>
      <c r="B278" s="4" t="s">
        <v>22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>
        <v>9</v>
      </c>
      <c r="R278" s="4"/>
      <c r="S278" s="4"/>
      <c r="T278" s="4"/>
      <c r="U278" s="7">
        <f t="shared" si="37"/>
        <v>9000</v>
      </c>
      <c r="V278" s="8"/>
    </row>
    <row r="279" spans="1:22">
      <c r="A279" s="3">
        <v>43672</v>
      </c>
      <c r="B279" s="4" t="s">
        <v>24</v>
      </c>
      <c r="C279" s="4"/>
      <c r="D279" s="4"/>
      <c r="E279" s="4"/>
      <c r="F279" s="4"/>
      <c r="G279" s="4"/>
      <c r="H279" s="4"/>
      <c r="I279" s="4">
        <v>65</v>
      </c>
      <c r="J279" s="4"/>
      <c r="K279" s="4"/>
      <c r="L279" s="4"/>
      <c r="M279" s="4"/>
      <c r="N279" s="4"/>
      <c r="O279" s="4"/>
      <c r="P279" s="4">
        <v>441</v>
      </c>
      <c r="Q279" s="4"/>
      <c r="R279" s="4"/>
      <c r="S279" s="4"/>
      <c r="T279" s="4"/>
      <c r="U279" s="7">
        <f t="shared" si="37"/>
        <v>12650</v>
      </c>
      <c r="V279" s="8"/>
    </row>
    <row r="280" spans="1:22">
      <c r="A280" s="3">
        <v>43672</v>
      </c>
      <c r="B280" s="4" t="s">
        <v>32</v>
      </c>
      <c r="C280" s="4"/>
      <c r="D280" s="4"/>
      <c r="E280" s="4"/>
      <c r="F280" s="4"/>
      <c r="G280" s="4"/>
      <c r="H280" s="4"/>
      <c r="I280" s="4">
        <v>15</v>
      </c>
      <c r="J280" s="4"/>
      <c r="K280" s="4"/>
      <c r="L280" s="4"/>
      <c r="M280" s="4">
        <v>600</v>
      </c>
      <c r="N280" s="4"/>
      <c r="O280" s="4"/>
      <c r="P280" s="4"/>
      <c r="Q280" s="4"/>
      <c r="R280" s="4">
        <v>9</v>
      </c>
      <c r="S280" s="4"/>
      <c r="T280" s="4"/>
      <c r="U280" s="7">
        <f t="shared" si="37"/>
        <v>27375</v>
      </c>
      <c r="V280" s="8">
        <f>SUM(U278:U280)</f>
        <v>49025</v>
      </c>
    </row>
    <row r="281" spans="1:22">
      <c r="A281" s="3">
        <v>43672</v>
      </c>
      <c r="B281" s="4" t="s">
        <v>33</v>
      </c>
      <c r="C281" s="4">
        <v>630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7">
        <f t="shared" si="37"/>
        <v>25200</v>
      </c>
      <c r="V281" s="8"/>
    </row>
    <row r="282" spans="1:22">
      <c r="A282" s="3">
        <v>43672</v>
      </c>
      <c r="B282" s="4" t="s">
        <v>34</v>
      </c>
      <c r="C282" s="4">
        <v>200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7">
        <f t="shared" si="37"/>
        <v>8000</v>
      </c>
      <c r="V282" s="8">
        <f>SUM(U281:U282)</f>
        <v>33200</v>
      </c>
    </row>
    <row r="283" spans="1:22">
      <c r="A283" s="3">
        <v>43672</v>
      </c>
      <c r="B283" s="4" t="s">
        <v>35</v>
      </c>
      <c r="C283" s="4">
        <v>200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7">
        <f t="shared" si="37"/>
        <v>8000</v>
      </c>
      <c r="V283" s="8"/>
    </row>
    <row r="284" spans="1:22">
      <c r="A284" s="3">
        <v>43672</v>
      </c>
      <c r="B284" s="4" t="s">
        <v>36</v>
      </c>
      <c r="C284" s="4">
        <v>350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7">
        <f t="shared" si="37"/>
        <v>14000</v>
      </c>
      <c r="V284" s="8"/>
    </row>
    <row r="285" spans="1:22">
      <c r="A285" s="3">
        <v>43672</v>
      </c>
      <c r="B285" s="4" t="s">
        <v>37</v>
      </c>
      <c r="C285" s="4">
        <v>280</v>
      </c>
      <c r="D285" s="4"/>
      <c r="E285" s="4"/>
      <c r="F285" s="4"/>
      <c r="G285" s="4">
        <v>80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7">
        <f t="shared" si="37"/>
        <v>15200</v>
      </c>
      <c r="V285" s="8"/>
    </row>
    <row r="286" spans="1:22">
      <c r="A286" s="3">
        <v>43672</v>
      </c>
      <c r="B286" s="4" t="s">
        <v>38</v>
      </c>
      <c r="C286" s="4">
        <v>170</v>
      </c>
      <c r="D286" s="4"/>
      <c r="E286" s="4"/>
      <c r="F286" s="4">
        <v>200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7">
        <f t="shared" si="37"/>
        <v>14800</v>
      </c>
      <c r="V286" s="8"/>
    </row>
    <row r="287" spans="1:22">
      <c r="A287" s="3">
        <v>43672</v>
      </c>
      <c r="B287" s="4" t="s">
        <v>39</v>
      </c>
      <c r="C287" s="4"/>
      <c r="D287" s="4"/>
      <c r="E287" s="4"/>
      <c r="F287" s="4">
        <v>262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7">
        <f t="shared" si="37"/>
        <v>10480</v>
      </c>
      <c r="V287" s="8">
        <f>SUM(U283:U287)</f>
        <v>62480</v>
      </c>
    </row>
    <row r="288" spans="1:22">
      <c r="A288" s="6" t="s">
        <v>1</v>
      </c>
      <c r="B288" s="6"/>
      <c r="C288" s="6">
        <f t="shared" ref="C288:T288" si="39">SUM(C278:C287)</f>
        <v>1830</v>
      </c>
      <c r="D288" s="6">
        <f t="shared" si="39"/>
        <v>0</v>
      </c>
      <c r="E288" s="6">
        <f t="shared" si="39"/>
        <v>0</v>
      </c>
      <c r="F288" s="6">
        <f t="shared" si="39"/>
        <v>462</v>
      </c>
      <c r="G288" s="6">
        <f t="shared" si="39"/>
        <v>80</v>
      </c>
      <c r="H288" s="6">
        <f t="shared" si="39"/>
        <v>0</v>
      </c>
      <c r="I288" s="6">
        <f t="shared" si="39"/>
        <v>80</v>
      </c>
      <c r="J288" s="6">
        <f t="shared" si="39"/>
        <v>0</v>
      </c>
      <c r="K288" s="6">
        <f t="shared" si="39"/>
        <v>0</v>
      </c>
      <c r="L288" s="6">
        <f t="shared" si="39"/>
        <v>0</v>
      </c>
      <c r="M288" s="6">
        <f t="shared" si="39"/>
        <v>600</v>
      </c>
      <c r="N288" s="6">
        <f t="shared" si="39"/>
        <v>0</v>
      </c>
      <c r="O288" s="6">
        <f t="shared" si="39"/>
        <v>0</v>
      </c>
      <c r="P288" s="6">
        <f t="shared" si="39"/>
        <v>441</v>
      </c>
      <c r="Q288" s="6">
        <f t="shared" si="39"/>
        <v>9</v>
      </c>
      <c r="R288" s="6">
        <f t="shared" si="39"/>
        <v>9</v>
      </c>
      <c r="S288" s="6">
        <f t="shared" si="39"/>
        <v>0</v>
      </c>
      <c r="T288" s="6">
        <f t="shared" si="39"/>
        <v>0</v>
      </c>
      <c r="U288" s="46">
        <f t="shared" si="37"/>
        <v>144705</v>
      </c>
      <c r="V288" s="8"/>
    </row>
    <row r="289" spans="1:22">
      <c r="A289" s="3">
        <v>43673</v>
      </c>
      <c r="B289" s="4" t="s">
        <v>22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>
        <v>12</v>
      </c>
      <c r="R289" s="4"/>
      <c r="S289" s="4"/>
      <c r="T289" s="4"/>
      <c r="U289" s="7">
        <f t="shared" si="37"/>
        <v>12000</v>
      </c>
      <c r="V289" s="8"/>
    </row>
    <row r="290" spans="1:22">
      <c r="A290" s="3">
        <v>43673</v>
      </c>
      <c r="B290" s="4" t="s">
        <v>24</v>
      </c>
      <c r="C290" s="4"/>
      <c r="D290" s="4"/>
      <c r="E290" s="4"/>
      <c r="F290" s="4"/>
      <c r="G290" s="4"/>
      <c r="H290" s="4"/>
      <c r="I290" s="4">
        <v>400</v>
      </c>
      <c r="J290" s="4"/>
      <c r="K290" s="4"/>
      <c r="L290" s="4"/>
      <c r="M290" s="4"/>
      <c r="N290" s="4"/>
      <c r="O290" s="4"/>
      <c r="P290" s="4">
        <v>50</v>
      </c>
      <c r="Q290" s="4"/>
      <c r="R290" s="4"/>
      <c r="S290" s="4"/>
      <c r="T290" s="4"/>
      <c r="U290" s="7">
        <f t="shared" si="37"/>
        <v>11250</v>
      </c>
      <c r="V290" s="8"/>
    </row>
    <row r="291" spans="1:22">
      <c r="A291" s="3">
        <v>43673</v>
      </c>
      <c r="B291" s="4" t="s">
        <v>32</v>
      </c>
      <c r="C291" s="4"/>
      <c r="D291" s="4"/>
      <c r="E291" s="4"/>
      <c r="F291" s="4"/>
      <c r="G291" s="4"/>
      <c r="H291" s="4"/>
      <c r="I291" s="4">
        <v>20</v>
      </c>
      <c r="J291" s="4"/>
      <c r="K291" s="4"/>
      <c r="L291" s="4"/>
      <c r="M291" s="4">
        <v>306</v>
      </c>
      <c r="N291" s="4"/>
      <c r="O291" s="4"/>
      <c r="P291" s="4"/>
      <c r="Q291" s="4">
        <v>12</v>
      </c>
      <c r="R291" s="4"/>
      <c r="S291" s="4"/>
      <c r="T291" s="4"/>
      <c r="U291" s="7">
        <f t="shared" si="37"/>
        <v>21680</v>
      </c>
      <c r="V291" s="8">
        <f>SUM(U289:U291)</f>
        <v>44930</v>
      </c>
    </row>
    <row r="292" spans="1:22">
      <c r="A292" s="3">
        <v>43673</v>
      </c>
      <c r="B292" s="4" t="s">
        <v>33</v>
      </c>
      <c r="C292" s="4">
        <v>500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7">
        <f t="shared" si="37"/>
        <v>20000</v>
      </c>
      <c r="V292" s="8"/>
    </row>
    <row r="293" spans="1:22">
      <c r="A293" s="3">
        <v>43673</v>
      </c>
      <c r="B293" s="4" t="s">
        <v>34</v>
      </c>
      <c r="C293" s="4">
        <v>200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7">
        <f t="shared" si="37"/>
        <v>8000</v>
      </c>
      <c r="V293" s="8">
        <f>SUM(U292:U293)</f>
        <v>28000</v>
      </c>
    </row>
    <row r="294" spans="1:22">
      <c r="A294" s="3">
        <v>43673</v>
      </c>
      <c r="B294" s="4" t="s">
        <v>35</v>
      </c>
      <c r="C294" s="4">
        <v>200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7">
        <f t="shared" si="37"/>
        <v>8000</v>
      </c>
      <c r="V294" s="8"/>
    </row>
    <row r="295" spans="1:22">
      <c r="A295" s="3">
        <v>43673</v>
      </c>
      <c r="B295" s="4" t="s">
        <v>36</v>
      </c>
      <c r="C295" s="4">
        <v>300</v>
      </c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7">
        <f t="shared" si="37"/>
        <v>12000</v>
      </c>
      <c r="V295" s="8"/>
    </row>
    <row r="296" spans="1:22">
      <c r="A296" s="3">
        <v>43673</v>
      </c>
      <c r="B296" s="4" t="s">
        <v>37</v>
      </c>
      <c r="C296" s="4"/>
      <c r="D296" s="4"/>
      <c r="E296" s="4"/>
      <c r="F296" s="4">
        <v>300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7">
        <f t="shared" si="37"/>
        <v>12000</v>
      </c>
      <c r="V296" s="8"/>
    </row>
    <row r="297" spans="1:22">
      <c r="A297" s="3">
        <v>43673</v>
      </c>
      <c r="B297" s="4" t="s">
        <v>38</v>
      </c>
      <c r="C297" s="4"/>
      <c r="D297" s="4"/>
      <c r="E297" s="4"/>
      <c r="F297" s="4">
        <v>380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7">
        <f t="shared" si="37"/>
        <v>15200</v>
      </c>
      <c r="V297" s="8"/>
    </row>
    <row r="298" spans="1:22">
      <c r="A298" s="3">
        <v>43673</v>
      </c>
      <c r="B298" s="4" t="s">
        <v>39</v>
      </c>
      <c r="C298" s="4"/>
      <c r="D298" s="4"/>
      <c r="E298" s="4"/>
      <c r="F298" s="4">
        <v>300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7">
        <f t="shared" si="37"/>
        <v>12000</v>
      </c>
      <c r="V298" s="8">
        <f>SUM(U294:U298)</f>
        <v>59200</v>
      </c>
    </row>
    <row r="299" spans="1:22">
      <c r="A299" s="6" t="s">
        <v>1</v>
      </c>
      <c r="B299" s="6"/>
      <c r="C299" s="6">
        <f t="shared" ref="C299:T299" si="40">SUM(C289:C298)</f>
        <v>1200</v>
      </c>
      <c r="D299" s="6">
        <f t="shared" si="40"/>
        <v>0</v>
      </c>
      <c r="E299" s="6">
        <f t="shared" si="40"/>
        <v>0</v>
      </c>
      <c r="F299" s="6">
        <f t="shared" si="40"/>
        <v>980</v>
      </c>
      <c r="G299" s="6">
        <f t="shared" si="40"/>
        <v>0</v>
      </c>
      <c r="H299" s="6">
        <f t="shared" si="40"/>
        <v>0</v>
      </c>
      <c r="I299" s="6">
        <f t="shared" si="40"/>
        <v>420</v>
      </c>
      <c r="J299" s="6">
        <f t="shared" si="40"/>
        <v>0</v>
      </c>
      <c r="K299" s="6">
        <f t="shared" si="40"/>
        <v>0</v>
      </c>
      <c r="L299" s="6">
        <f t="shared" si="40"/>
        <v>0</v>
      </c>
      <c r="M299" s="6">
        <f t="shared" si="40"/>
        <v>306</v>
      </c>
      <c r="N299" s="6">
        <f t="shared" si="40"/>
        <v>0</v>
      </c>
      <c r="O299" s="6">
        <f t="shared" si="40"/>
        <v>0</v>
      </c>
      <c r="P299" s="6">
        <f t="shared" si="40"/>
        <v>50</v>
      </c>
      <c r="Q299" s="6">
        <f t="shared" si="40"/>
        <v>24</v>
      </c>
      <c r="R299" s="6">
        <f t="shared" si="40"/>
        <v>0</v>
      </c>
      <c r="S299" s="6">
        <f t="shared" si="40"/>
        <v>0</v>
      </c>
      <c r="T299" s="6">
        <f t="shared" si="40"/>
        <v>0</v>
      </c>
      <c r="U299" s="46">
        <f t="shared" si="37"/>
        <v>132130</v>
      </c>
      <c r="V299" s="8"/>
    </row>
    <row r="300" spans="1:22">
      <c r="A300" s="3">
        <v>43674</v>
      </c>
      <c r="B300" s="4" t="s">
        <v>22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7">
        <f t="shared" si="37"/>
        <v>0</v>
      </c>
      <c r="V300" s="8"/>
    </row>
    <row r="301" spans="1:22">
      <c r="A301" s="3">
        <v>43674</v>
      </c>
      <c r="B301" s="4" t="s">
        <v>24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7">
        <f t="shared" si="37"/>
        <v>0</v>
      </c>
      <c r="V301" s="8"/>
    </row>
    <row r="302" spans="1:22">
      <c r="A302" s="3">
        <v>43674</v>
      </c>
      <c r="B302" s="4" t="s">
        <v>32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7">
        <f t="shared" si="37"/>
        <v>0</v>
      </c>
      <c r="V302" s="8">
        <f>SUM(U300:U302)</f>
        <v>0</v>
      </c>
    </row>
    <row r="303" spans="1:22">
      <c r="A303" s="3">
        <v>43674</v>
      </c>
      <c r="B303" s="4" t="s">
        <v>33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7">
        <f t="shared" si="37"/>
        <v>0</v>
      </c>
      <c r="V303" s="8"/>
    </row>
    <row r="304" spans="1:22">
      <c r="A304" s="3">
        <v>43674</v>
      </c>
      <c r="B304" s="4" t="s">
        <v>34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7">
        <f t="shared" si="37"/>
        <v>0</v>
      </c>
      <c r="V304" s="8">
        <f>SUM(U303:U304)</f>
        <v>0</v>
      </c>
    </row>
    <row r="305" spans="1:22">
      <c r="A305" s="3">
        <v>43674</v>
      </c>
      <c r="B305" s="4" t="s">
        <v>35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7">
        <f t="shared" si="37"/>
        <v>0</v>
      </c>
      <c r="V305" s="8"/>
    </row>
    <row r="306" spans="1:22">
      <c r="A306" s="3">
        <v>43674</v>
      </c>
      <c r="B306" s="4" t="s">
        <v>36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7">
        <f t="shared" si="37"/>
        <v>0</v>
      </c>
      <c r="V306" s="8"/>
    </row>
    <row r="307" spans="1:22">
      <c r="A307" s="3">
        <v>43674</v>
      </c>
      <c r="B307" s="4" t="s">
        <v>37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7">
        <f t="shared" si="37"/>
        <v>0</v>
      </c>
      <c r="V307" s="8"/>
    </row>
    <row r="308" spans="1:22">
      <c r="A308" s="3">
        <v>43674</v>
      </c>
      <c r="B308" s="4" t="s">
        <v>38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7">
        <f t="shared" si="37"/>
        <v>0</v>
      </c>
      <c r="V308" s="8"/>
    </row>
    <row r="309" spans="1:22">
      <c r="A309" s="3">
        <v>43674</v>
      </c>
      <c r="B309" s="4" t="s">
        <v>39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7">
        <f t="shared" si="37"/>
        <v>0</v>
      </c>
      <c r="V309" s="8">
        <f>SUM(U305:U309)</f>
        <v>0</v>
      </c>
    </row>
    <row r="310" spans="1:22">
      <c r="A310" s="6" t="s">
        <v>1</v>
      </c>
      <c r="B310" s="6"/>
      <c r="C310" s="6">
        <f t="shared" ref="C310:T310" si="41">SUM(C300:C309)</f>
        <v>0</v>
      </c>
      <c r="D310" s="6">
        <f t="shared" si="41"/>
        <v>0</v>
      </c>
      <c r="E310" s="6">
        <f t="shared" si="41"/>
        <v>0</v>
      </c>
      <c r="F310" s="6">
        <f t="shared" si="41"/>
        <v>0</v>
      </c>
      <c r="G310" s="6">
        <f t="shared" si="41"/>
        <v>0</v>
      </c>
      <c r="H310" s="6">
        <f t="shared" si="41"/>
        <v>0</v>
      </c>
      <c r="I310" s="6">
        <f t="shared" si="41"/>
        <v>0</v>
      </c>
      <c r="J310" s="6">
        <f t="shared" si="41"/>
        <v>0</v>
      </c>
      <c r="K310" s="6">
        <f t="shared" si="41"/>
        <v>0</v>
      </c>
      <c r="L310" s="6">
        <f t="shared" si="41"/>
        <v>0</v>
      </c>
      <c r="M310" s="6">
        <f t="shared" si="41"/>
        <v>0</v>
      </c>
      <c r="N310" s="6">
        <f t="shared" si="41"/>
        <v>0</v>
      </c>
      <c r="O310" s="6">
        <f t="shared" si="41"/>
        <v>0</v>
      </c>
      <c r="P310" s="6">
        <f t="shared" si="41"/>
        <v>0</v>
      </c>
      <c r="Q310" s="6">
        <f t="shared" si="41"/>
        <v>0</v>
      </c>
      <c r="R310" s="6">
        <f t="shared" si="41"/>
        <v>0</v>
      </c>
      <c r="S310" s="6">
        <f t="shared" si="41"/>
        <v>0</v>
      </c>
      <c r="T310" s="6">
        <f t="shared" si="41"/>
        <v>0</v>
      </c>
      <c r="U310" s="46">
        <f t="shared" si="37"/>
        <v>0</v>
      </c>
      <c r="V310" s="8"/>
    </row>
    <row r="311" spans="1:22">
      <c r="A311" s="3">
        <v>43675</v>
      </c>
      <c r="B311" s="4" t="s">
        <v>22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>
        <v>15</v>
      </c>
      <c r="R311" s="4"/>
      <c r="S311" s="4"/>
      <c r="T311" s="4"/>
      <c r="U311" s="7">
        <f t="shared" si="37"/>
        <v>15000</v>
      </c>
      <c r="V311" s="8"/>
    </row>
    <row r="312" spans="1:22">
      <c r="A312" s="3">
        <v>43675</v>
      </c>
      <c r="B312" s="4" t="s">
        <v>24</v>
      </c>
      <c r="C312" s="4"/>
      <c r="D312" s="4"/>
      <c r="E312" s="4"/>
      <c r="F312" s="4"/>
      <c r="G312" s="4"/>
      <c r="H312" s="4"/>
      <c r="I312" s="4">
        <v>400</v>
      </c>
      <c r="J312" s="4"/>
      <c r="K312" s="4"/>
      <c r="L312" s="4"/>
      <c r="M312" s="4"/>
      <c r="N312" s="4"/>
      <c r="O312" s="4"/>
      <c r="P312" s="4">
        <v>200</v>
      </c>
      <c r="Q312" s="4"/>
      <c r="R312" s="4"/>
      <c r="S312" s="4"/>
      <c r="T312" s="4"/>
      <c r="U312" s="7">
        <f t="shared" si="37"/>
        <v>15000</v>
      </c>
      <c r="V312" s="8"/>
    </row>
    <row r="313" spans="1:22">
      <c r="A313" s="3">
        <v>43675</v>
      </c>
      <c r="B313" s="4" t="s">
        <v>32</v>
      </c>
      <c r="C313" s="4"/>
      <c r="D313" s="4"/>
      <c r="E313" s="4"/>
      <c r="F313" s="4"/>
      <c r="G313" s="4"/>
      <c r="H313" s="4"/>
      <c r="I313" s="4">
        <v>30</v>
      </c>
      <c r="J313" s="4"/>
      <c r="K313" s="4"/>
      <c r="L313" s="4"/>
      <c r="M313" s="4">
        <v>500</v>
      </c>
      <c r="N313" s="4">
        <v>400</v>
      </c>
      <c r="O313" s="4"/>
      <c r="P313" s="4"/>
      <c r="Q313" s="4">
        <v>6</v>
      </c>
      <c r="R313" s="4"/>
      <c r="S313" s="4"/>
      <c r="T313" s="4"/>
      <c r="U313" s="7">
        <f t="shared" si="37"/>
        <v>33750</v>
      </c>
      <c r="V313" s="8">
        <f>SUM(U311:U313)</f>
        <v>63750</v>
      </c>
    </row>
    <row r="314" spans="1:22">
      <c r="A314" s="3">
        <v>43675</v>
      </c>
      <c r="B314" s="4" t="s">
        <v>33</v>
      </c>
      <c r="C314" s="4">
        <v>600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7">
        <f t="shared" si="37"/>
        <v>24000</v>
      </c>
      <c r="V314" s="8"/>
    </row>
    <row r="315" spans="1:22">
      <c r="A315" s="3">
        <v>43675</v>
      </c>
      <c r="B315" s="4" t="s">
        <v>34</v>
      </c>
      <c r="C315" s="4">
        <v>300</v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7">
        <f t="shared" si="37"/>
        <v>12000</v>
      </c>
      <c r="V315" s="8">
        <f>SUM(U314:U315)</f>
        <v>36000</v>
      </c>
    </row>
    <row r="316" spans="1:22">
      <c r="A316" s="3">
        <v>43675</v>
      </c>
      <c r="B316" s="4" t="s">
        <v>35</v>
      </c>
      <c r="C316" s="4">
        <v>312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7">
        <f t="shared" si="37"/>
        <v>12480</v>
      </c>
      <c r="V316" s="8"/>
    </row>
    <row r="317" spans="1:22">
      <c r="A317" s="3">
        <v>43675</v>
      </c>
      <c r="B317" s="4" t="s">
        <v>36</v>
      </c>
      <c r="C317" s="4"/>
      <c r="D317" s="4"/>
      <c r="E317" s="4"/>
      <c r="F317" s="4">
        <v>200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7">
        <f t="shared" si="37"/>
        <v>8000</v>
      </c>
      <c r="V317" s="8"/>
    </row>
    <row r="318" spans="1:22">
      <c r="A318" s="3">
        <v>43675</v>
      </c>
      <c r="B318" s="4" t="s">
        <v>37</v>
      </c>
      <c r="C318" s="4">
        <v>300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7">
        <f t="shared" si="37"/>
        <v>12000</v>
      </c>
      <c r="V318" s="8"/>
    </row>
    <row r="319" spans="1:22">
      <c r="A319" s="3">
        <v>43675</v>
      </c>
      <c r="B319" s="4" t="s">
        <v>38</v>
      </c>
      <c r="C319" s="4"/>
      <c r="D319" s="4"/>
      <c r="E319" s="4"/>
      <c r="F319" s="4">
        <v>193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7">
        <f t="shared" si="37"/>
        <v>7720</v>
      </c>
      <c r="V319" s="8"/>
    </row>
    <row r="320" spans="1:22">
      <c r="A320" s="3">
        <v>43675</v>
      </c>
      <c r="B320" s="4" t="s">
        <v>39</v>
      </c>
      <c r="C320" s="4"/>
      <c r="D320" s="4"/>
      <c r="E320" s="4"/>
      <c r="F320" s="4">
        <v>300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7">
        <f t="shared" si="37"/>
        <v>12000</v>
      </c>
      <c r="V320" s="8">
        <f>SUM(U316:U320)</f>
        <v>52200</v>
      </c>
    </row>
    <row r="321" spans="1:22">
      <c r="A321" s="6" t="s">
        <v>1</v>
      </c>
      <c r="B321" s="6"/>
      <c r="C321" s="6">
        <f t="shared" ref="C321:T321" si="42">SUM(C311:C320)</f>
        <v>1512</v>
      </c>
      <c r="D321" s="6">
        <f t="shared" si="42"/>
        <v>0</v>
      </c>
      <c r="E321" s="6">
        <f t="shared" si="42"/>
        <v>0</v>
      </c>
      <c r="F321" s="6">
        <f t="shared" si="42"/>
        <v>693</v>
      </c>
      <c r="G321" s="6">
        <f t="shared" si="42"/>
        <v>0</v>
      </c>
      <c r="H321" s="6">
        <f t="shared" si="42"/>
        <v>0</v>
      </c>
      <c r="I321" s="6">
        <f t="shared" si="42"/>
        <v>430</v>
      </c>
      <c r="J321" s="6">
        <f t="shared" si="42"/>
        <v>0</v>
      </c>
      <c r="K321" s="6">
        <f t="shared" si="42"/>
        <v>0</v>
      </c>
      <c r="L321" s="6">
        <f t="shared" si="42"/>
        <v>0</v>
      </c>
      <c r="M321" s="6">
        <f t="shared" si="42"/>
        <v>500</v>
      </c>
      <c r="N321" s="6">
        <f t="shared" si="42"/>
        <v>400</v>
      </c>
      <c r="O321" s="6">
        <f t="shared" si="42"/>
        <v>0</v>
      </c>
      <c r="P321" s="6">
        <f t="shared" si="42"/>
        <v>200</v>
      </c>
      <c r="Q321" s="6">
        <f t="shared" si="42"/>
        <v>21</v>
      </c>
      <c r="R321" s="6">
        <f t="shared" si="42"/>
        <v>0</v>
      </c>
      <c r="S321" s="6">
        <f t="shared" si="42"/>
        <v>0</v>
      </c>
      <c r="T321" s="6">
        <f t="shared" si="42"/>
        <v>0</v>
      </c>
      <c r="U321" s="46">
        <f t="shared" si="37"/>
        <v>151950</v>
      </c>
      <c r="V321" s="8"/>
    </row>
    <row r="322" spans="1:22">
      <c r="A322" s="3">
        <v>43676</v>
      </c>
      <c r="B322" s="4" t="s">
        <v>22</v>
      </c>
      <c r="C322" s="4"/>
      <c r="D322" s="4"/>
      <c r="E322" s="4"/>
      <c r="F322" s="4"/>
      <c r="G322" s="4"/>
      <c r="H322" s="4"/>
      <c r="I322" s="4">
        <v>5</v>
      </c>
      <c r="J322" s="4"/>
      <c r="K322" s="4"/>
      <c r="L322" s="4"/>
      <c r="M322" s="4">
        <v>427</v>
      </c>
      <c r="N322" s="4"/>
      <c r="O322" s="4"/>
      <c r="P322" s="4"/>
      <c r="Q322" s="4"/>
      <c r="R322" s="4"/>
      <c r="S322" s="4"/>
      <c r="T322" s="4"/>
      <c r="U322" s="7">
        <f t="shared" si="37"/>
        <v>12935</v>
      </c>
      <c r="V322" s="8"/>
    </row>
    <row r="323" spans="1:22">
      <c r="A323" s="3">
        <v>43676</v>
      </c>
      <c r="B323" s="4" t="s">
        <v>24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>
        <v>550</v>
      </c>
      <c r="Q323" s="4"/>
      <c r="R323" s="4"/>
      <c r="S323" s="4"/>
      <c r="T323" s="4"/>
      <c r="U323" s="7">
        <f t="shared" si="37"/>
        <v>13750</v>
      </c>
      <c r="V323" s="8"/>
    </row>
    <row r="324" spans="1:22">
      <c r="A324" s="3">
        <v>43676</v>
      </c>
      <c r="B324" s="4" t="s">
        <v>32</v>
      </c>
      <c r="C324" s="4"/>
      <c r="D324" s="4"/>
      <c r="E324" s="4"/>
      <c r="F324" s="4"/>
      <c r="G324" s="4"/>
      <c r="H324" s="4"/>
      <c r="I324" s="4">
        <v>30</v>
      </c>
      <c r="J324" s="4"/>
      <c r="K324" s="4"/>
      <c r="L324" s="4"/>
      <c r="M324" s="4">
        <v>750</v>
      </c>
      <c r="N324" s="4">
        <v>200</v>
      </c>
      <c r="O324" s="4"/>
      <c r="P324" s="4"/>
      <c r="Q324" s="4">
        <v>10</v>
      </c>
      <c r="R324" s="4"/>
      <c r="S324" s="4"/>
      <c r="T324" s="4"/>
      <c r="U324" s="7">
        <f t="shared" si="37"/>
        <v>39250</v>
      </c>
      <c r="V324" s="8">
        <f>SUM(U322:U324)</f>
        <v>65935</v>
      </c>
    </row>
    <row r="325" spans="1:22">
      <c r="A325" s="3">
        <v>43676</v>
      </c>
      <c r="B325" s="4" t="s">
        <v>33</v>
      </c>
      <c r="C325" s="4">
        <v>350</v>
      </c>
      <c r="D325" s="4">
        <v>200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7">
        <f t="shared" si="37"/>
        <v>19000</v>
      </c>
      <c r="V325" s="8"/>
    </row>
    <row r="326" spans="1:22">
      <c r="A326" s="3">
        <v>43676</v>
      </c>
      <c r="B326" s="4" t="s">
        <v>34</v>
      </c>
      <c r="C326" s="4">
        <v>250</v>
      </c>
      <c r="D326" s="4">
        <v>200</v>
      </c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7">
        <f t="shared" si="37"/>
        <v>15000</v>
      </c>
      <c r="V326" s="8">
        <f>SUM(U325:U326)</f>
        <v>34000</v>
      </c>
    </row>
    <row r="327" spans="1:22">
      <c r="A327" s="3">
        <v>43676</v>
      </c>
      <c r="B327" s="4" t="s">
        <v>35</v>
      </c>
      <c r="C327" s="4">
        <v>300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7">
        <f t="shared" si="37"/>
        <v>12000</v>
      </c>
      <c r="V327" s="8"/>
    </row>
    <row r="328" spans="1:22">
      <c r="A328" s="3">
        <v>43676</v>
      </c>
      <c r="B328" s="4" t="s">
        <v>36</v>
      </c>
      <c r="C328" s="4">
        <v>100</v>
      </c>
      <c r="D328" s="4"/>
      <c r="E328" s="4"/>
      <c r="F328" s="4">
        <v>244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7">
        <f t="shared" si="37"/>
        <v>13760</v>
      </c>
      <c r="V328" s="8"/>
    </row>
    <row r="329" spans="1:22">
      <c r="A329" s="3">
        <v>43676</v>
      </c>
      <c r="B329" s="4" t="s">
        <v>37</v>
      </c>
      <c r="C329" s="4"/>
      <c r="D329" s="4"/>
      <c r="E329" s="4"/>
      <c r="F329" s="4">
        <v>380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7">
        <f t="shared" si="37"/>
        <v>15200</v>
      </c>
      <c r="V329" s="8"/>
    </row>
    <row r="330" spans="1:22">
      <c r="A330" s="3">
        <v>43676</v>
      </c>
      <c r="B330" s="4" t="s">
        <v>38</v>
      </c>
      <c r="C330" s="4"/>
      <c r="D330" s="4"/>
      <c r="E330" s="4"/>
      <c r="F330" s="4"/>
      <c r="G330" s="4">
        <v>200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7">
        <f t="shared" si="37"/>
        <v>10000</v>
      </c>
      <c r="V330" s="8"/>
    </row>
    <row r="331" spans="1:22">
      <c r="A331" s="3">
        <v>43676</v>
      </c>
      <c r="B331" s="4" t="s">
        <v>39</v>
      </c>
      <c r="C331" s="4"/>
      <c r="D331" s="4"/>
      <c r="E331" s="4"/>
      <c r="F331" s="4">
        <v>300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7">
        <f t="shared" si="37"/>
        <v>12000</v>
      </c>
      <c r="V331" s="8">
        <f>SUM(U327:U331)</f>
        <v>62960</v>
      </c>
    </row>
    <row r="332" spans="1:22">
      <c r="A332" s="6" t="s">
        <v>1</v>
      </c>
      <c r="B332" s="6"/>
      <c r="C332" s="6">
        <f t="shared" ref="C332:T332" si="43">SUM(C322:C331)</f>
        <v>1000</v>
      </c>
      <c r="D332" s="6">
        <f t="shared" si="43"/>
        <v>400</v>
      </c>
      <c r="E332" s="6">
        <f t="shared" si="43"/>
        <v>0</v>
      </c>
      <c r="F332" s="6">
        <f t="shared" si="43"/>
        <v>924</v>
      </c>
      <c r="G332" s="6">
        <f t="shared" si="43"/>
        <v>200</v>
      </c>
      <c r="H332" s="6">
        <f t="shared" si="43"/>
        <v>0</v>
      </c>
      <c r="I332" s="6">
        <f t="shared" si="43"/>
        <v>35</v>
      </c>
      <c r="J332" s="6">
        <f t="shared" si="43"/>
        <v>0</v>
      </c>
      <c r="K332" s="6">
        <f t="shared" si="43"/>
        <v>0</v>
      </c>
      <c r="L332" s="6">
        <f t="shared" si="43"/>
        <v>0</v>
      </c>
      <c r="M332" s="6">
        <f t="shared" si="43"/>
        <v>1177</v>
      </c>
      <c r="N332" s="6">
        <f t="shared" si="43"/>
        <v>200</v>
      </c>
      <c r="O332" s="6">
        <f t="shared" si="43"/>
        <v>0</v>
      </c>
      <c r="P332" s="6">
        <f t="shared" si="43"/>
        <v>550</v>
      </c>
      <c r="Q332" s="6">
        <f t="shared" si="43"/>
        <v>10</v>
      </c>
      <c r="R332" s="6">
        <f t="shared" si="43"/>
        <v>0</v>
      </c>
      <c r="S332" s="6">
        <f t="shared" si="43"/>
        <v>0</v>
      </c>
      <c r="T332" s="6">
        <f t="shared" si="43"/>
        <v>0</v>
      </c>
      <c r="U332" s="46">
        <f t="shared" si="37"/>
        <v>162895</v>
      </c>
      <c r="V332" s="8"/>
    </row>
    <row r="333" spans="1:22">
      <c r="A333" s="3">
        <v>43677</v>
      </c>
      <c r="B333" s="4" t="s">
        <v>22</v>
      </c>
      <c r="C333" s="4"/>
      <c r="D333" s="4"/>
      <c r="E333" s="4"/>
      <c r="F333" s="4"/>
      <c r="G333" s="4"/>
      <c r="H333" s="4"/>
      <c r="I333" s="4">
        <v>5</v>
      </c>
      <c r="J333" s="4"/>
      <c r="K333" s="4">
        <v>200</v>
      </c>
      <c r="L333" s="4"/>
      <c r="M333" s="4"/>
      <c r="N333" s="4">
        <v>200</v>
      </c>
      <c r="O333" s="4"/>
      <c r="P333" s="4"/>
      <c r="Q333" s="4"/>
      <c r="R333" s="4"/>
      <c r="S333" s="4"/>
      <c r="T333" s="4"/>
      <c r="U333" s="7">
        <f t="shared" si="37"/>
        <v>14125</v>
      </c>
      <c r="V333" s="8"/>
    </row>
    <row r="334" spans="1:22">
      <c r="A334" s="3">
        <v>43677</v>
      </c>
      <c r="B334" s="4" t="s">
        <v>24</v>
      </c>
      <c r="C334" s="4"/>
      <c r="D334" s="4"/>
      <c r="E334" s="4"/>
      <c r="F334" s="4"/>
      <c r="G334" s="4"/>
      <c r="H334" s="4"/>
      <c r="I334" s="4">
        <v>530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7">
        <f t="shared" ref="U334:U343" si="44">(C334*40)+(D334*25)+(E334*20)+(F334*40)+(G334*50)+(H334*50)+(I334*25)+(J334*30)+(K334*40)+(L334*30)+(M334*30)+(N334*30)+(O334*30)+(P334*25+(Q334*1000)+(R334*1000)+(S334*950)+(T334*40))</f>
        <v>13250</v>
      </c>
      <c r="V334" s="8"/>
    </row>
    <row r="335" spans="1:22">
      <c r="A335" s="3">
        <v>43677</v>
      </c>
      <c r="B335" s="4" t="s">
        <v>32</v>
      </c>
      <c r="C335" s="4">
        <v>700</v>
      </c>
      <c r="D335" s="4"/>
      <c r="E335" s="4"/>
      <c r="F335" s="4"/>
      <c r="G335" s="4"/>
      <c r="H335" s="4"/>
      <c r="I335" s="4">
        <v>15</v>
      </c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7">
        <f t="shared" si="44"/>
        <v>28375</v>
      </c>
      <c r="V335" s="8">
        <f>SUM(U333:U335)</f>
        <v>55750</v>
      </c>
    </row>
    <row r="336" spans="1:22">
      <c r="A336" s="3">
        <v>43677</v>
      </c>
      <c r="B336" s="4" t="s">
        <v>33</v>
      </c>
      <c r="C336" s="4">
        <v>700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7">
        <f t="shared" si="44"/>
        <v>28000</v>
      </c>
      <c r="V336" s="8"/>
    </row>
    <row r="337" spans="1:22">
      <c r="A337" s="3">
        <v>43677</v>
      </c>
      <c r="B337" s="4" t="s">
        <v>34</v>
      </c>
      <c r="C337" s="4">
        <v>300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7">
        <f t="shared" si="44"/>
        <v>12000</v>
      </c>
      <c r="V337" s="8">
        <f>SUM(U336:U337)</f>
        <v>40000</v>
      </c>
    </row>
    <row r="338" spans="1:22">
      <c r="A338" s="3">
        <v>43677</v>
      </c>
      <c r="B338" s="4" t="s">
        <v>35</v>
      </c>
      <c r="C338" s="4">
        <v>300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7">
        <f t="shared" si="44"/>
        <v>12000</v>
      </c>
      <c r="V338" s="8"/>
    </row>
    <row r="339" spans="1:22">
      <c r="A339" s="3">
        <v>43677</v>
      </c>
      <c r="B339" s="4" t="s">
        <v>36</v>
      </c>
      <c r="C339" s="4"/>
      <c r="D339" s="4"/>
      <c r="E339" s="4"/>
      <c r="F339" s="4">
        <v>379</v>
      </c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7">
        <f t="shared" si="44"/>
        <v>15160</v>
      </c>
      <c r="V339" s="8"/>
    </row>
    <row r="340" spans="1:22">
      <c r="A340" s="3">
        <v>43677</v>
      </c>
      <c r="B340" s="4" t="s">
        <v>37</v>
      </c>
      <c r="C340" s="4"/>
      <c r="D340" s="4"/>
      <c r="E340" s="4"/>
      <c r="F340" s="4">
        <v>300</v>
      </c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7">
        <f t="shared" si="44"/>
        <v>12000</v>
      </c>
      <c r="V340" s="8"/>
    </row>
    <row r="341" spans="1:22">
      <c r="A341" s="3">
        <v>43677</v>
      </c>
      <c r="B341" s="4" t="s">
        <v>38</v>
      </c>
      <c r="C341" s="4">
        <v>200</v>
      </c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7">
        <f t="shared" si="44"/>
        <v>8000</v>
      </c>
      <c r="V341" s="8"/>
    </row>
    <row r="342" spans="1:22">
      <c r="A342" s="3">
        <v>43677</v>
      </c>
      <c r="B342" s="4" t="s">
        <v>39</v>
      </c>
      <c r="C342" s="4"/>
      <c r="D342" s="4"/>
      <c r="E342" s="4"/>
      <c r="F342" s="4">
        <v>240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7">
        <f t="shared" si="44"/>
        <v>9600</v>
      </c>
      <c r="V342" s="8">
        <f>SUM(U338:U342)</f>
        <v>56760</v>
      </c>
    </row>
    <row r="343" spans="1:22">
      <c r="A343" s="6" t="s">
        <v>1</v>
      </c>
      <c r="B343" s="6"/>
      <c r="C343" s="6">
        <f t="shared" ref="C343:T343" si="45">SUM(C333:C342)</f>
        <v>2200</v>
      </c>
      <c r="D343" s="6">
        <f t="shared" si="45"/>
        <v>0</v>
      </c>
      <c r="E343" s="6">
        <f t="shared" si="45"/>
        <v>0</v>
      </c>
      <c r="F343" s="6">
        <f t="shared" si="45"/>
        <v>919</v>
      </c>
      <c r="G343" s="6">
        <f t="shared" si="45"/>
        <v>0</v>
      </c>
      <c r="H343" s="6">
        <f t="shared" si="45"/>
        <v>0</v>
      </c>
      <c r="I343" s="6">
        <f t="shared" si="45"/>
        <v>550</v>
      </c>
      <c r="J343" s="6">
        <f t="shared" si="45"/>
        <v>0</v>
      </c>
      <c r="K343" s="6">
        <f t="shared" si="45"/>
        <v>200</v>
      </c>
      <c r="L343" s="6">
        <f t="shared" si="45"/>
        <v>0</v>
      </c>
      <c r="M343" s="6">
        <f t="shared" si="45"/>
        <v>0</v>
      </c>
      <c r="N343" s="6">
        <f t="shared" si="45"/>
        <v>200</v>
      </c>
      <c r="O343" s="6">
        <f t="shared" si="45"/>
        <v>0</v>
      </c>
      <c r="P343" s="6">
        <f t="shared" si="45"/>
        <v>0</v>
      </c>
      <c r="Q343" s="6">
        <f t="shared" si="45"/>
        <v>0</v>
      </c>
      <c r="R343" s="6">
        <f t="shared" si="45"/>
        <v>0</v>
      </c>
      <c r="S343" s="6">
        <f t="shared" si="45"/>
        <v>0</v>
      </c>
      <c r="T343" s="6">
        <f t="shared" si="45"/>
        <v>0</v>
      </c>
      <c r="U343" s="46">
        <f t="shared" si="44"/>
        <v>152510</v>
      </c>
      <c r="V343" s="8"/>
    </row>
  </sheetData>
  <mergeCells count="3">
    <mergeCell ref="A1:T1"/>
    <mergeCell ref="X1:AC1"/>
    <mergeCell ref="U1:U2"/>
  </mergeCells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343"/>
  <sheetViews>
    <sheetView zoomScale="85" zoomScaleNormal="85" workbookViewId="0">
      <pane ySplit="2" topLeftCell="A11" activePane="bottomLeft" state="frozen"/>
      <selection pane="bottomLeft" activeCell="Y18" sqref="Y18"/>
    </sheetView>
  </sheetViews>
  <sheetFormatPr defaultColWidth="9" defaultRowHeight="14.4"/>
  <cols>
    <col min="27" max="27" width="10.109375" customWidth="1"/>
    <col min="28" max="28" width="10" customWidth="1"/>
    <col min="29" max="29" width="10.33203125" customWidth="1"/>
    <col min="30" max="30" width="11.33203125" customWidth="1"/>
    <col min="31" max="31" width="11"/>
  </cols>
  <sheetData>
    <row r="1" spans="1:55">
      <c r="A1" s="70" t="s">
        <v>83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4" t="s">
        <v>1</v>
      </c>
      <c r="V1" s="8"/>
      <c r="X1" s="70" t="s">
        <v>67</v>
      </c>
      <c r="Y1" s="70"/>
      <c r="Z1" s="70"/>
      <c r="AA1" s="70"/>
      <c r="AB1" s="70"/>
      <c r="AC1" s="70"/>
      <c r="AD1" s="21"/>
      <c r="AE1" s="21"/>
    </row>
    <row r="2" spans="1:55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20</v>
      </c>
      <c r="R2" s="2" t="s">
        <v>19</v>
      </c>
      <c r="S2" s="2" t="s">
        <v>18</v>
      </c>
      <c r="T2" s="2" t="s">
        <v>21</v>
      </c>
      <c r="U2" s="74"/>
      <c r="V2" s="9"/>
      <c r="X2" s="1" t="s">
        <v>68</v>
      </c>
      <c r="Y2" s="47" t="s">
        <v>84</v>
      </c>
      <c r="Z2" s="47" t="s">
        <v>85</v>
      </c>
      <c r="AA2" s="47" t="s">
        <v>86</v>
      </c>
      <c r="AB2" s="47" t="s">
        <v>87</v>
      </c>
      <c r="AC2" s="48" t="s">
        <v>88</v>
      </c>
      <c r="AD2" s="49" t="s">
        <v>1</v>
      </c>
      <c r="AE2" s="50" t="s">
        <v>31</v>
      </c>
    </row>
    <row r="3" spans="1:55">
      <c r="A3" s="3">
        <v>43678</v>
      </c>
      <c r="B3" s="4" t="s">
        <v>22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>
        <v>16</v>
      </c>
      <c r="R3" s="4"/>
      <c r="S3" s="4"/>
      <c r="T3" s="4"/>
      <c r="U3" s="7">
        <f t="shared" ref="U3:U13" si="0">(C3*40)+(D3*25)+(E3*20)+(F3*40)+(G3*50)+(H3*50)+(I3*25)+(J3*30)+(K3*40)+(L3*30)+(M3*30)+(N3*30)+(O3*30)+(P3*25+(Q3*1000)+(R3*1000)+(S3*950)+(T3*40))</f>
        <v>16000</v>
      </c>
      <c r="V3" s="8"/>
      <c r="X3" s="1" t="s">
        <v>22</v>
      </c>
      <c r="Y3" s="7">
        <f>U3+U14+U25</f>
        <v>48000</v>
      </c>
      <c r="Z3" s="7">
        <f>U47+U58+U69+U80+U91+U102</f>
        <v>97360</v>
      </c>
      <c r="AA3" s="7">
        <f>U124+U135+U146+U157+U168+U179</f>
        <v>63230</v>
      </c>
      <c r="AB3" s="7">
        <f>U201+U212+U223+U234+U245+U256</f>
        <v>71400</v>
      </c>
      <c r="AC3" s="13">
        <f>U278+U289+U300+U311+U322+U333</f>
        <v>78980</v>
      </c>
      <c r="AD3" s="23">
        <f t="shared" ref="AD3:AD13" si="1">SUM(Y3:AC3)</f>
        <v>358970</v>
      </c>
      <c r="AE3" s="24">
        <f>AD3/26</f>
        <v>13806.538461538461</v>
      </c>
    </row>
    <row r="4" spans="1:55">
      <c r="A4" s="3">
        <v>43678</v>
      </c>
      <c r="B4" s="4" t="s">
        <v>24</v>
      </c>
      <c r="C4" s="4"/>
      <c r="D4" s="4"/>
      <c r="E4" s="4"/>
      <c r="F4" s="4"/>
      <c r="G4" s="4"/>
      <c r="H4" s="4"/>
      <c r="I4" s="4">
        <v>100</v>
      </c>
      <c r="J4" s="4"/>
      <c r="K4" s="4"/>
      <c r="L4" s="4"/>
      <c r="M4" s="4"/>
      <c r="N4" s="4"/>
      <c r="O4" s="4"/>
      <c r="P4" s="4">
        <v>500</v>
      </c>
      <c r="Q4" s="4"/>
      <c r="R4" s="4"/>
      <c r="S4" s="4"/>
      <c r="T4" s="4"/>
      <c r="U4" s="7">
        <f t="shared" si="0"/>
        <v>15000</v>
      </c>
      <c r="V4" s="8"/>
      <c r="X4" s="1" t="s">
        <v>24</v>
      </c>
      <c r="Y4" s="7">
        <f t="shared" ref="Y4:Y12" si="2">U4+U15+U26</f>
        <v>36775</v>
      </c>
      <c r="Z4" s="7">
        <f t="shared" ref="Z4:Z12" si="3">U48+U59+U70+U81+U92+U103</f>
        <v>74650</v>
      </c>
      <c r="AA4" s="7">
        <f t="shared" ref="AA4:AA12" si="4">U125+U136+U147+U158+U169+U180</f>
        <v>64000</v>
      </c>
      <c r="AB4" s="7">
        <f t="shared" ref="AB4:AB12" si="5">U202+U213+U224+U235+U246+U257</f>
        <v>58900</v>
      </c>
      <c r="AC4" s="13">
        <f t="shared" ref="AC4:AC12" si="6">U279+U290+U301+U312+U323+U334</f>
        <v>73950</v>
      </c>
      <c r="AD4" s="23">
        <f t="shared" si="1"/>
        <v>308275</v>
      </c>
      <c r="AE4" s="24">
        <f t="shared" ref="AE4:AE13" si="7">AD4/26</f>
        <v>11856.73076923077</v>
      </c>
    </row>
    <row r="5" spans="1:55">
      <c r="A5" s="3">
        <v>43678</v>
      </c>
      <c r="B5" s="4" t="s">
        <v>32</v>
      </c>
      <c r="C5" s="4">
        <v>400</v>
      </c>
      <c r="D5" s="4"/>
      <c r="E5" s="4"/>
      <c r="F5" s="4"/>
      <c r="G5" s="4"/>
      <c r="H5" s="4"/>
      <c r="I5" s="4">
        <v>12</v>
      </c>
      <c r="J5" s="4"/>
      <c r="K5" s="4"/>
      <c r="L5" s="4"/>
      <c r="M5" s="4"/>
      <c r="N5" s="4">
        <v>34</v>
      </c>
      <c r="O5" s="4"/>
      <c r="P5" s="4"/>
      <c r="Q5" s="4"/>
      <c r="R5" s="4">
        <v>16</v>
      </c>
      <c r="S5" s="4"/>
      <c r="T5" s="4"/>
      <c r="U5" s="7">
        <f t="shared" si="0"/>
        <v>33320</v>
      </c>
      <c r="V5" s="8">
        <f>SUM(U3:U5)</f>
        <v>64320</v>
      </c>
      <c r="X5" s="1" t="s">
        <v>32</v>
      </c>
      <c r="Y5" s="7">
        <f t="shared" si="2"/>
        <v>71150</v>
      </c>
      <c r="Z5" s="7">
        <f t="shared" si="3"/>
        <v>157560</v>
      </c>
      <c r="AA5" s="7">
        <f t="shared" si="4"/>
        <v>113545</v>
      </c>
      <c r="AB5" s="7">
        <f t="shared" si="5"/>
        <v>188835</v>
      </c>
      <c r="AC5" s="13">
        <f t="shared" si="6"/>
        <v>157715</v>
      </c>
      <c r="AD5" s="23">
        <f t="shared" si="1"/>
        <v>688805</v>
      </c>
      <c r="AE5" s="24">
        <f t="shared" si="7"/>
        <v>26492.5</v>
      </c>
    </row>
    <row r="6" spans="1:55">
      <c r="A6" s="3">
        <v>43678</v>
      </c>
      <c r="B6" s="4" t="s">
        <v>33</v>
      </c>
      <c r="C6" s="4">
        <v>850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7">
        <f t="shared" si="0"/>
        <v>34000</v>
      </c>
      <c r="V6" s="8"/>
      <c r="X6" s="1" t="s">
        <v>33</v>
      </c>
      <c r="Y6" s="7">
        <f t="shared" si="2"/>
        <v>82810</v>
      </c>
      <c r="Z6" s="7">
        <f t="shared" si="3"/>
        <v>140500</v>
      </c>
      <c r="AA6" s="7">
        <f t="shared" si="4"/>
        <v>122000</v>
      </c>
      <c r="AB6" s="7">
        <f t="shared" si="5"/>
        <v>143000</v>
      </c>
      <c r="AC6" s="13">
        <f t="shared" si="6"/>
        <v>146540</v>
      </c>
      <c r="AD6" s="23">
        <f t="shared" si="1"/>
        <v>634850</v>
      </c>
      <c r="AE6" s="24">
        <f t="shared" si="7"/>
        <v>24417.307692307691</v>
      </c>
    </row>
    <row r="7" spans="1:55">
      <c r="A7" s="3">
        <v>43678</v>
      </c>
      <c r="B7" s="4" t="s">
        <v>34</v>
      </c>
      <c r="C7" s="4">
        <v>350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7">
        <f t="shared" si="0"/>
        <v>14000</v>
      </c>
      <c r="V7" s="8">
        <f>SUM(U6:U7)</f>
        <v>48000</v>
      </c>
      <c r="X7" s="1" t="s">
        <v>34</v>
      </c>
      <c r="Y7" s="7">
        <f t="shared" si="2"/>
        <v>37750</v>
      </c>
      <c r="Z7" s="7">
        <f t="shared" si="3"/>
        <v>74200</v>
      </c>
      <c r="AA7" s="7">
        <f t="shared" si="4"/>
        <v>84750</v>
      </c>
      <c r="AB7" s="7">
        <f t="shared" si="5"/>
        <v>78000</v>
      </c>
      <c r="AC7" s="13">
        <f t="shared" si="6"/>
        <v>118330</v>
      </c>
      <c r="AD7" s="23">
        <f t="shared" si="1"/>
        <v>393030</v>
      </c>
      <c r="AE7" s="24">
        <f t="shared" si="7"/>
        <v>15116.538461538461</v>
      </c>
    </row>
    <row r="8" spans="1:55">
      <c r="A8" s="3">
        <v>43678</v>
      </c>
      <c r="B8" s="4" t="s">
        <v>35</v>
      </c>
      <c r="C8" s="4">
        <v>275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7">
        <f t="shared" si="0"/>
        <v>11000</v>
      </c>
      <c r="V8" s="8"/>
      <c r="X8" s="1" t="s">
        <v>35</v>
      </c>
      <c r="Y8" s="7">
        <f t="shared" si="2"/>
        <v>35400</v>
      </c>
      <c r="Z8" s="7">
        <f t="shared" si="3"/>
        <v>80800</v>
      </c>
      <c r="AA8" s="7">
        <f t="shared" si="4"/>
        <v>52200</v>
      </c>
      <c r="AB8" s="7">
        <f t="shared" si="5"/>
        <v>72650</v>
      </c>
      <c r="AC8" s="13">
        <f t="shared" si="6"/>
        <v>94920</v>
      </c>
      <c r="AD8" s="23">
        <f t="shared" si="1"/>
        <v>335970</v>
      </c>
      <c r="AE8" s="24">
        <f t="shared" si="7"/>
        <v>12921.923076923076</v>
      </c>
    </row>
    <row r="9" spans="1:55">
      <c r="A9" s="3">
        <v>43678</v>
      </c>
      <c r="B9" s="4" t="s">
        <v>36</v>
      </c>
      <c r="C9" s="4">
        <v>250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7">
        <f t="shared" si="0"/>
        <v>10000</v>
      </c>
      <c r="V9" s="8"/>
      <c r="X9" s="1" t="s">
        <v>36</v>
      </c>
      <c r="Y9" s="7">
        <f t="shared" si="2"/>
        <v>30480</v>
      </c>
      <c r="Z9" s="7">
        <f t="shared" si="3"/>
        <v>89740</v>
      </c>
      <c r="AA9" s="7">
        <f t="shared" si="4"/>
        <v>51140</v>
      </c>
      <c r="AB9" s="7">
        <f t="shared" si="5"/>
        <v>86960</v>
      </c>
      <c r="AC9" s="13">
        <f t="shared" si="6"/>
        <v>125670</v>
      </c>
      <c r="AD9" s="23">
        <f t="shared" si="1"/>
        <v>383990</v>
      </c>
      <c r="AE9" s="24">
        <f t="shared" si="7"/>
        <v>14768.846153846154</v>
      </c>
    </row>
    <row r="10" spans="1:55">
      <c r="A10" s="3">
        <v>43678</v>
      </c>
      <c r="B10" s="4" t="s">
        <v>37</v>
      </c>
      <c r="C10" s="4">
        <v>200</v>
      </c>
      <c r="D10" s="4"/>
      <c r="E10" s="4"/>
      <c r="F10" s="4">
        <v>50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7">
        <f t="shared" si="0"/>
        <v>10000</v>
      </c>
      <c r="V10" s="8"/>
      <c r="X10" s="1" t="s">
        <v>37</v>
      </c>
      <c r="Y10" s="7">
        <f t="shared" si="2"/>
        <v>34000</v>
      </c>
      <c r="Z10" s="7">
        <f t="shared" si="3"/>
        <v>77080</v>
      </c>
      <c r="AA10" s="7">
        <f t="shared" si="4"/>
        <v>54260</v>
      </c>
      <c r="AB10" s="7">
        <f t="shared" si="5"/>
        <v>10000</v>
      </c>
      <c r="AC10" s="13">
        <f t="shared" si="6"/>
        <v>0</v>
      </c>
      <c r="AD10" s="23">
        <f t="shared" si="1"/>
        <v>175340</v>
      </c>
      <c r="AE10" s="24">
        <f t="shared" si="7"/>
        <v>6743.8461538461543</v>
      </c>
    </row>
    <row r="11" spans="1:55">
      <c r="A11" s="3">
        <v>43678</v>
      </c>
      <c r="B11" s="4" t="s">
        <v>38</v>
      </c>
      <c r="C11" s="4">
        <v>235</v>
      </c>
      <c r="D11" s="4"/>
      <c r="E11" s="4"/>
      <c r="F11" s="4">
        <v>50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7">
        <f t="shared" si="0"/>
        <v>11400</v>
      </c>
      <c r="V11" s="8"/>
      <c r="X11" s="1" t="s">
        <v>38</v>
      </c>
      <c r="Y11" s="7">
        <f t="shared" si="2"/>
        <v>36200</v>
      </c>
      <c r="Z11" s="7">
        <f t="shared" si="3"/>
        <v>77840</v>
      </c>
      <c r="AA11" s="7">
        <f t="shared" si="4"/>
        <v>58000</v>
      </c>
      <c r="AB11" s="7">
        <f t="shared" si="5"/>
        <v>94960</v>
      </c>
      <c r="AC11" s="13">
        <f t="shared" si="6"/>
        <v>99080</v>
      </c>
      <c r="AD11" s="23">
        <f t="shared" si="1"/>
        <v>366080</v>
      </c>
      <c r="AE11" s="24">
        <f t="shared" si="7"/>
        <v>14080</v>
      </c>
    </row>
    <row r="12" spans="1:55">
      <c r="A12" s="3">
        <v>43678</v>
      </c>
      <c r="B12" s="4" t="s">
        <v>39</v>
      </c>
      <c r="C12" s="4">
        <v>240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7">
        <f t="shared" si="0"/>
        <v>9600</v>
      </c>
      <c r="V12" s="8">
        <f>SUM(U8:U12)</f>
        <v>52000</v>
      </c>
      <c r="X12" s="1" t="s">
        <v>39</v>
      </c>
      <c r="Y12" s="7">
        <f t="shared" si="2"/>
        <v>36000</v>
      </c>
      <c r="Z12" s="7">
        <f t="shared" si="3"/>
        <v>68520</v>
      </c>
      <c r="AA12" s="7">
        <f t="shared" si="4"/>
        <v>50680</v>
      </c>
      <c r="AB12" s="7">
        <f t="shared" si="5"/>
        <v>92080</v>
      </c>
      <c r="AC12" s="13">
        <f t="shared" si="6"/>
        <v>77440</v>
      </c>
      <c r="AD12" s="23">
        <f t="shared" si="1"/>
        <v>324720</v>
      </c>
      <c r="AE12" s="24">
        <f t="shared" si="7"/>
        <v>12489.23076923077</v>
      </c>
    </row>
    <row r="13" spans="1:55">
      <c r="A13" s="71" t="s">
        <v>1</v>
      </c>
      <c r="B13" s="71"/>
      <c r="C13" s="6">
        <f t="shared" ref="C13:T13" si="8">SUM(C3:C12)</f>
        <v>2800</v>
      </c>
      <c r="D13" s="6">
        <f t="shared" si="8"/>
        <v>0</v>
      </c>
      <c r="E13" s="6">
        <f t="shared" si="8"/>
        <v>0</v>
      </c>
      <c r="F13" s="6">
        <f t="shared" si="8"/>
        <v>100</v>
      </c>
      <c r="G13" s="6">
        <f t="shared" si="8"/>
        <v>0</v>
      </c>
      <c r="H13" s="6">
        <f t="shared" si="8"/>
        <v>0</v>
      </c>
      <c r="I13" s="6">
        <f t="shared" si="8"/>
        <v>112</v>
      </c>
      <c r="J13" s="6">
        <f t="shared" si="8"/>
        <v>0</v>
      </c>
      <c r="K13" s="6">
        <f t="shared" si="8"/>
        <v>0</v>
      </c>
      <c r="L13" s="6">
        <f t="shared" si="8"/>
        <v>0</v>
      </c>
      <c r="M13" s="6">
        <f t="shared" si="8"/>
        <v>0</v>
      </c>
      <c r="N13" s="6">
        <f t="shared" si="8"/>
        <v>34</v>
      </c>
      <c r="O13" s="6">
        <f t="shared" si="8"/>
        <v>0</v>
      </c>
      <c r="P13" s="6">
        <f t="shared" si="8"/>
        <v>500</v>
      </c>
      <c r="Q13" s="6">
        <f t="shared" si="8"/>
        <v>16</v>
      </c>
      <c r="R13" s="6">
        <f t="shared" si="8"/>
        <v>16</v>
      </c>
      <c r="S13" s="6">
        <f t="shared" si="8"/>
        <v>0</v>
      </c>
      <c r="T13" s="6">
        <f t="shared" si="8"/>
        <v>0</v>
      </c>
      <c r="U13" s="46">
        <f t="shared" si="0"/>
        <v>164320</v>
      </c>
      <c r="V13" s="8"/>
      <c r="X13" s="14" t="s">
        <v>1</v>
      </c>
      <c r="Y13" s="15">
        <f t="shared" ref="Y13:AC13" si="9">SUM(Y3:Y12)</f>
        <v>448565</v>
      </c>
      <c r="Z13" s="15">
        <f t="shared" si="9"/>
        <v>938250</v>
      </c>
      <c r="AA13" s="15">
        <f t="shared" si="9"/>
        <v>713805</v>
      </c>
      <c r="AB13" s="15">
        <f t="shared" si="9"/>
        <v>896785</v>
      </c>
      <c r="AC13" s="16">
        <f t="shared" si="9"/>
        <v>972625</v>
      </c>
      <c r="AD13" s="25">
        <f t="shared" si="1"/>
        <v>3970030</v>
      </c>
      <c r="AE13" s="24">
        <f t="shared" si="7"/>
        <v>152693.46153846153</v>
      </c>
    </row>
    <row r="14" spans="1:55">
      <c r="A14" s="3">
        <v>43679</v>
      </c>
      <c r="B14" s="4" t="s">
        <v>22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>
        <v>16</v>
      </c>
      <c r="S14" s="4"/>
      <c r="T14" s="4"/>
      <c r="U14" s="7">
        <f t="shared" ref="U14:U77" si="10">(C14*40)+(D14*25)+(E14*20)+(F14*40)+(G14*50)+(H14*50)+(I14*25)+(J14*30)+(K14*40)+(L14*30)+(M14*30)+(N14*30)+(O14*30)+(P14*25+(Q14*1000)+(R14*1000)+(S14*950)+(T14*40))</f>
        <v>16000</v>
      </c>
      <c r="V14" s="8"/>
      <c r="AB14" s="51"/>
      <c r="AC14" s="52" t="s">
        <v>89</v>
      </c>
    </row>
    <row r="15" spans="1:55">
      <c r="A15" s="3">
        <v>43679</v>
      </c>
      <c r="B15" s="4" t="s">
        <v>24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>
        <v>500</v>
      </c>
      <c r="Q15" s="4"/>
      <c r="R15" s="4"/>
      <c r="S15" s="4"/>
      <c r="T15" s="4"/>
      <c r="U15" s="7">
        <f t="shared" si="10"/>
        <v>12500</v>
      </c>
      <c r="V15" s="8"/>
    </row>
    <row r="16" spans="1:55">
      <c r="A16" s="3">
        <v>43679</v>
      </c>
      <c r="B16" s="4" t="s">
        <v>32</v>
      </c>
      <c r="C16" s="4">
        <v>583</v>
      </c>
      <c r="D16" s="4"/>
      <c r="E16" s="4"/>
      <c r="F16" s="4"/>
      <c r="G16" s="4"/>
      <c r="H16" s="4"/>
      <c r="I16" s="4">
        <v>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7">
        <f t="shared" si="10"/>
        <v>23520</v>
      </c>
      <c r="V16" s="8">
        <f>SUM(U14:U16)</f>
        <v>52020</v>
      </c>
      <c r="X16" s="17"/>
      <c r="Y16" s="17">
        <v>43678</v>
      </c>
      <c r="Z16" s="17">
        <v>43679</v>
      </c>
      <c r="AA16" s="17">
        <v>43680</v>
      </c>
      <c r="AB16" s="17">
        <v>43681</v>
      </c>
      <c r="AC16" s="17">
        <v>43682</v>
      </c>
      <c r="AD16" s="17">
        <v>43683</v>
      </c>
      <c r="AE16" s="17">
        <v>43684</v>
      </c>
      <c r="AF16" s="17">
        <v>43685</v>
      </c>
      <c r="AG16" s="17">
        <v>43686</v>
      </c>
      <c r="AH16" s="17">
        <v>43687</v>
      </c>
      <c r="AI16" s="17">
        <v>43688</v>
      </c>
      <c r="AJ16" s="17">
        <v>43689</v>
      </c>
      <c r="AK16" s="17">
        <v>43690</v>
      </c>
      <c r="AL16" s="17">
        <v>43691</v>
      </c>
      <c r="AM16" s="17">
        <v>43692</v>
      </c>
      <c r="AN16" s="17">
        <v>43693</v>
      </c>
      <c r="AO16" s="17">
        <v>43694</v>
      </c>
      <c r="AP16" s="17">
        <v>43695</v>
      </c>
      <c r="AQ16" s="17">
        <v>43696</v>
      </c>
      <c r="AR16" s="17">
        <v>43697</v>
      </c>
      <c r="AS16" s="17">
        <v>43698</v>
      </c>
      <c r="AT16" s="17">
        <v>43699</v>
      </c>
      <c r="AU16" s="17">
        <v>43700</v>
      </c>
      <c r="AV16" s="17">
        <v>43701</v>
      </c>
      <c r="AW16" s="17">
        <v>43702</v>
      </c>
      <c r="AX16" s="17">
        <v>43703</v>
      </c>
      <c r="AY16" s="17">
        <v>43704</v>
      </c>
      <c r="AZ16" s="17">
        <v>43705</v>
      </c>
      <c r="BA16" s="17">
        <v>43706</v>
      </c>
      <c r="BB16" s="17">
        <v>43707</v>
      </c>
      <c r="BC16" s="17">
        <v>43708</v>
      </c>
    </row>
    <row r="17" spans="1:56">
      <c r="A17" s="3">
        <v>43679</v>
      </c>
      <c r="B17" s="4" t="s">
        <v>33</v>
      </c>
      <c r="C17" s="4">
        <v>550</v>
      </c>
      <c r="D17" s="4">
        <v>170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7">
        <f t="shared" si="10"/>
        <v>26250</v>
      </c>
      <c r="V17" s="8"/>
      <c r="X17" s="18" t="s">
        <v>22</v>
      </c>
      <c r="Y17">
        <f>SUMIFS($U:$U,$B:$B,$B$3,$A:$A,Y16)</f>
        <v>16000</v>
      </c>
      <c r="Z17">
        <f>SUMIFS($U:$U,$B:$B,$B$3,$A:$A,Z16)</f>
        <v>16000</v>
      </c>
      <c r="AA17">
        <f t="shared" ref="AA17:BC17" si="11">SUMIFS($U:$U,$B:$B,$B$3,$A:$A,AA16)</f>
        <v>16000</v>
      </c>
      <c r="AB17">
        <f t="shared" si="11"/>
        <v>0</v>
      </c>
      <c r="AC17">
        <f t="shared" si="11"/>
        <v>15300</v>
      </c>
      <c r="AD17">
        <f t="shared" si="11"/>
        <v>13680</v>
      </c>
      <c r="AE17">
        <f t="shared" si="11"/>
        <v>15250</v>
      </c>
      <c r="AF17">
        <f t="shared" si="11"/>
        <v>26750</v>
      </c>
      <c r="AG17">
        <f t="shared" si="11"/>
        <v>18040</v>
      </c>
      <c r="AH17">
        <f t="shared" si="11"/>
        <v>8340</v>
      </c>
      <c r="AI17">
        <f t="shared" si="11"/>
        <v>0</v>
      </c>
      <c r="AJ17">
        <f t="shared" si="11"/>
        <v>9120</v>
      </c>
      <c r="AK17">
        <f t="shared" si="11"/>
        <v>16340</v>
      </c>
      <c r="AL17">
        <f t="shared" si="11"/>
        <v>13625</v>
      </c>
      <c r="AM17">
        <f t="shared" si="11"/>
        <v>12680</v>
      </c>
      <c r="AN17">
        <f t="shared" si="11"/>
        <v>11465</v>
      </c>
      <c r="AO17">
        <f t="shared" si="11"/>
        <v>0</v>
      </c>
      <c r="AP17">
        <f t="shared" si="11"/>
        <v>0</v>
      </c>
      <c r="AQ17">
        <f t="shared" si="11"/>
        <v>12450</v>
      </c>
      <c r="AR17">
        <f t="shared" si="11"/>
        <v>14165</v>
      </c>
      <c r="AS17">
        <f t="shared" si="11"/>
        <v>13590</v>
      </c>
      <c r="AT17">
        <f t="shared" si="11"/>
        <v>9600</v>
      </c>
      <c r="AU17">
        <f t="shared" si="11"/>
        <v>12965</v>
      </c>
      <c r="AV17">
        <f t="shared" si="11"/>
        <v>8630</v>
      </c>
      <c r="AW17">
        <f t="shared" si="11"/>
        <v>0</v>
      </c>
      <c r="AX17">
        <f t="shared" si="11"/>
        <v>16395</v>
      </c>
      <c r="AY17">
        <f t="shared" si="11"/>
        <v>13585</v>
      </c>
      <c r="AZ17">
        <f t="shared" si="11"/>
        <v>17000</v>
      </c>
      <c r="BA17">
        <f t="shared" si="11"/>
        <v>10000</v>
      </c>
      <c r="BB17">
        <f t="shared" si="11"/>
        <v>9000</v>
      </c>
      <c r="BC17">
        <f t="shared" si="11"/>
        <v>13000</v>
      </c>
    </row>
    <row r="18" spans="1:56">
      <c r="A18" s="3">
        <v>43679</v>
      </c>
      <c r="B18" s="4" t="s">
        <v>34</v>
      </c>
      <c r="C18" s="4">
        <v>300</v>
      </c>
      <c r="D18" s="4">
        <v>150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7">
        <f t="shared" si="10"/>
        <v>15750</v>
      </c>
      <c r="V18" s="8">
        <f>SUM(U17:U18)</f>
        <v>42000</v>
      </c>
      <c r="X18" s="18" t="s">
        <v>24</v>
      </c>
      <c r="Y18">
        <f>SUMIFS($U:$U,$B:$B,$B$4,$A:$A,Y16)</f>
        <v>15000</v>
      </c>
      <c r="Z18">
        <f>SUMIFS($U:$U,$B:$B,$B$4,$A:$A,Z16)</f>
        <v>12500</v>
      </c>
      <c r="AA18">
        <f t="shared" ref="AA18:BC18" si="12">SUMIFS($U:$U,$B:$B,$B$4,$A:$A,AA16)</f>
        <v>9275</v>
      </c>
      <c r="AB18">
        <f t="shared" si="12"/>
        <v>0</v>
      </c>
      <c r="AC18">
        <f t="shared" si="12"/>
        <v>10900</v>
      </c>
      <c r="AD18">
        <f t="shared" si="12"/>
        <v>12500</v>
      </c>
      <c r="AE18">
        <f t="shared" si="12"/>
        <v>15275</v>
      </c>
      <c r="AF18">
        <f t="shared" si="12"/>
        <v>14375</v>
      </c>
      <c r="AG18">
        <f t="shared" si="12"/>
        <v>13750</v>
      </c>
      <c r="AH18">
        <f t="shared" si="12"/>
        <v>7850</v>
      </c>
      <c r="AI18">
        <f t="shared" si="12"/>
        <v>0</v>
      </c>
      <c r="AJ18">
        <f t="shared" si="12"/>
        <v>12750</v>
      </c>
      <c r="AK18">
        <f t="shared" si="12"/>
        <v>13750</v>
      </c>
      <c r="AL18">
        <f t="shared" si="12"/>
        <v>12500</v>
      </c>
      <c r="AM18">
        <f t="shared" si="12"/>
        <v>12500</v>
      </c>
      <c r="AN18">
        <f t="shared" si="12"/>
        <v>12500</v>
      </c>
      <c r="AO18">
        <f t="shared" si="12"/>
        <v>0</v>
      </c>
      <c r="AP18">
        <f t="shared" si="12"/>
        <v>0</v>
      </c>
      <c r="AQ18">
        <f t="shared" si="12"/>
        <v>12500</v>
      </c>
      <c r="AR18">
        <f t="shared" si="12"/>
        <v>11825</v>
      </c>
      <c r="AS18">
        <f t="shared" si="12"/>
        <v>375</v>
      </c>
      <c r="AT18">
        <f t="shared" si="12"/>
        <v>12500</v>
      </c>
      <c r="AU18">
        <f t="shared" si="12"/>
        <v>12950</v>
      </c>
      <c r="AV18">
        <f t="shared" si="12"/>
        <v>8750</v>
      </c>
      <c r="AW18">
        <f t="shared" si="12"/>
        <v>0</v>
      </c>
      <c r="AX18">
        <f t="shared" si="12"/>
        <v>16250</v>
      </c>
      <c r="AY18">
        <f t="shared" si="12"/>
        <v>16250</v>
      </c>
      <c r="AZ18">
        <f t="shared" si="12"/>
        <v>15525</v>
      </c>
      <c r="BA18">
        <f t="shared" si="12"/>
        <v>7875</v>
      </c>
      <c r="BB18">
        <f t="shared" si="12"/>
        <v>8625</v>
      </c>
      <c r="BC18">
        <f t="shared" si="12"/>
        <v>9425</v>
      </c>
    </row>
    <row r="19" spans="1:56">
      <c r="A19" s="3">
        <v>43679</v>
      </c>
      <c r="B19" s="4" t="s">
        <v>35</v>
      </c>
      <c r="C19" s="4">
        <v>384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7">
        <f t="shared" si="10"/>
        <v>15360</v>
      </c>
      <c r="V19" s="8"/>
      <c r="X19" s="18" t="s">
        <v>90</v>
      </c>
      <c r="Y19">
        <f>SUMIFS($U:$U,$B:$B,$B$5,$A:$A,Y16)</f>
        <v>33320</v>
      </c>
      <c r="Z19">
        <f>SUMIFS($U:$U,$B:$B,$B$5,$A:$A,Z16)</f>
        <v>23520</v>
      </c>
      <c r="AA19">
        <f t="shared" ref="AA19:BC19" si="13">SUMIFS($U:$U,$B:$B,$B$5,$A:$A,AA16)</f>
        <v>14310</v>
      </c>
      <c r="AB19">
        <f t="shared" si="13"/>
        <v>0</v>
      </c>
      <c r="AC19">
        <f t="shared" si="13"/>
        <v>31125</v>
      </c>
      <c r="AD19">
        <f t="shared" si="13"/>
        <v>28375</v>
      </c>
      <c r="AE19">
        <f t="shared" si="13"/>
        <v>35500</v>
      </c>
      <c r="AF19">
        <f t="shared" si="13"/>
        <v>27355</v>
      </c>
      <c r="AG19">
        <f t="shared" si="13"/>
        <v>23050</v>
      </c>
      <c r="AH19">
        <f t="shared" si="13"/>
        <v>12155</v>
      </c>
      <c r="AI19">
        <f t="shared" si="13"/>
        <v>0</v>
      </c>
      <c r="AJ19">
        <f t="shared" si="13"/>
        <v>22900</v>
      </c>
      <c r="AK19">
        <f t="shared" si="13"/>
        <v>21675</v>
      </c>
      <c r="AL19">
        <f t="shared" si="13"/>
        <v>27835</v>
      </c>
      <c r="AM19">
        <f t="shared" si="13"/>
        <v>15480</v>
      </c>
      <c r="AN19">
        <f t="shared" si="13"/>
        <v>25655</v>
      </c>
      <c r="AO19">
        <f t="shared" si="13"/>
        <v>0</v>
      </c>
      <c r="AP19">
        <f t="shared" si="13"/>
        <v>0</v>
      </c>
      <c r="AQ19">
        <f t="shared" si="13"/>
        <v>36960</v>
      </c>
      <c r="AR19">
        <f t="shared" si="13"/>
        <v>30085</v>
      </c>
      <c r="AS19">
        <f t="shared" si="13"/>
        <v>30140</v>
      </c>
      <c r="AT19">
        <f t="shared" si="13"/>
        <v>25850</v>
      </c>
      <c r="AU19">
        <f t="shared" si="13"/>
        <v>32050</v>
      </c>
      <c r="AV19">
        <f t="shared" si="13"/>
        <v>33750</v>
      </c>
      <c r="AW19">
        <f t="shared" si="13"/>
        <v>0</v>
      </c>
      <c r="AX19">
        <f t="shared" si="13"/>
        <v>38375</v>
      </c>
      <c r="AY19">
        <f t="shared" si="13"/>
        <v>28325</v>
      </c>
      <c r="AZ19">
        <f t="shared" si="13"/>
        <v>26650</v>
      </c>
      <c r="BA19">
        <f t="shared" si="13"/>
        <v>24050</v>
      </c>
      <c r="BB19">
        <f t="shared" si="13"/>
        <v>20690</v>
      </c>
      <c r="BC19">
        <f t="shared" si="13"/>
        <v>19625</v>
      </c>
    </row>
    <row r="20" spans="1:56">
      <c r="A20" s="3">
        <v>43679</v>
      </c>
      <c r="B20" s="4" t="s">
        <v>36</v>
      </c>
      <c r="C20" s="4">
        <v>300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7">
        <f t="shared" si="10"/>
        <v>12000</v>
      </c>
      <c r="V20" s="8"/>
      <c r="X20" s="18" t="s">
        <v>33</v>
      </c>
      <c r="Y20">
        <f>SUMIFS($U:$U,$B:$B,$B$6,$A:$A,Y16)</f>
        <v>34000</v>
      </c>
      <c r="Z20">
        <f>SUMIFS($U:$U,$B:$B,$B$6,$A:$A,Z16)</f>
        <v>26250</v>
      </c>
      <c r="AA20">
        <f t="shared" ref="AA20:BC20" si="14">SUMIFS($U:$U,$B:$B,$B$6,$A:$A,AA16)</f>
        <v>22560</v>
      </c>
      <c r="AB20">
        <f t="shared" si="14"/>
        <v>0</v>
      </c>
      <c r="AC20">
        <f t="shared" si="14"/>
        <v>20000</v>
      </c>
      <c r="AD20">
        <f t="shared" si="14"/>
        <v>27500</v>
      </c>
      <c r="AE20">
        <f t="shared" si="14"/>
        <v>19000</v>
      </c>
      <c r="AF20">
        <f t="shared" si="14"/>
        <v>26000</v>
      </c>
      <c r="AG20">
        <f t="shared" si="14"/>
        <v>28000</v>
      </c>
      <c r="AH20">
        <f t="shared" si="14"/>
        <v>20000</v>
      </c>
      <c r="AI20">
        <f t="shared" si="14"/>
        <v>0</v>
      </c>
      <c r="AJ20">
        <f t="shared" si="14"/>
        <v>18000</v>
      </c>
      <c r="AK20">
        <f t="shared" si="14"/>
        <v>17000</v>
      </c>
      <c r="AL20">
        <f t="shared" si="14"/>
        <v>22000</v>
      </c>
      <c r="AM20">
        <f t="shared" si="14"/>
        <v>36000</v>
      </c>
      <c r="AN20">
        <f t="shared" si="14"/>
        <v>29000</v>
      </c>
      <c r="AO20">
        <f t="shared" si="14"/>
        <v>0</v>
      </c>
      <c r="AP20">
        <f t="shared" si="14"/>
        <v>0</v>
      </c>
      <c r="AQ20">
        <f t="shared" si="14"/>
        <v>30000</v>
      </c>
      <c r="AR20">
        <f t="shared" si="14"/>
        <v>28500</v>
      </c>
      <c r="AS20">
        <f t="shared" si="14"/>
        <v>20500</v>
      </c>
      <c r="AT20">
        <f t="shared" si="14"/>
        <v>20000</v>
      </c>
      <c r="AU20">
        <f t="shared" si="14"/>
        <v>20000</v>
      </c>
      <c r="AV20">
        <f t="shared" si="14"/>
        <v>24000</v>
      </c>
      <c r="AW20">
        <f t="shared" si="14"/>
        <v>0</v>
      </c>
      <c r="AX20">
        <f t="shared" si="14"/>
        <v>30000</v>
      </c>
      <c r="AY20">
        <f t="shared" si="14"/>
        <v>28750</v>
      </c>
      <c r="AZ20">
        <f t="shared" si="14"/>
        <v>26250</v>
      </c>
      <c r="BA20">
        <f t="shared" si="14"/>
        <v>18500</v>
      </c>
      <c r="BB20">
        <f t="shared" si="14"/>
        <v>23040</v>
      </c>
      <c r="BC20">
        <f t="shared" si="14"/>
        <v>20000</v>
      </c>
    </row>
    <row r="21" spans="1:56">
      <c r="A21" s="3">
        <v>43679</v>
      </c>
      <c r="B21" s="4" t="s">
        <v>37</v>
      </c>
      <c r="C21" s="4"/>
      <c r="D21" s="4"/>
      <c r="E21" s="4"/>
      <c r="F21" s="4">
        <v>320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7">
        <f t="shared" si="10"/>
        <v>12800</v>
      </c>
      <c r="V21" s="8"/>
      <c r="X21" s="18" t="s">
        <v>34</v>
      </c>
      <c r="Y21">
        <f>SUMIFS($U:$U,$B:$B,$B$7,$A:$A,Y16)</f>
        <v>14000</v>
      </c>
      <c r="Z21">
        <f>SUMIFS($U:$U,$B:$B,$B$7,$A:$A,Z16)</f>
        <v>15750</v>
      </c>
      <c r="AA21">
        <f t="shared" ref="AA21:BC21" si="15">SUMIFS($U:$U,$B:$B,$B$7,$A:$A,AA16)</f>
        <v>8000</v>
      </c>
      <c r="AB21">
        <f t="shared" si="15"/>
        <v>0</v>
      </c>
      <c r="AC21">
        <f t="shared" si="15"/>
        <v>18000</v>
      </c>
      <c r="AD21">
        <f t="shared" si="15"/>
        <v>11000</v>
      </c>
      <c r="AE21">
        <f t="shared" si="15"/>
        <v>18000</v>
      </c>
      <c r="AF21">
        <f t="shared" si="15"/>
        <v>12000</v>
      </c>
      <c r="AG21">
        <f t="shared" si="15"/>
        <v>7200</v>
      </c>
      <c r="AH21">
        <f t="shared" si="15"/>
        <v>8000</v>
      </c>
      <c r="AI21">
        <f t="shared" si="15"/>
        <v>0</v>
      </c>
      <c r="AJ21">
        <f t="shared" si="15"/>
        <v>18000</v>
      </c>
      <c r="AK21">
        <f t="shared" si="15"/>
        <v>15000</v>
      </c>
      <c r="AL21">
        <f t="shared" si="15"/>
        <v>20000</v>
      </c>
      <c r="AM21">
        <f t="shared" si="15"/>
        <v>16000</v>
      </c>
      <c r="AN21">
        <f t="shared" si="15"/>
        <v>15750</v>
      </c>
      <c r="AO21">
        <f t="shared" si="15"/>
        <v>0</v>
      </c>
      <c r="AP21">
        <f t="shared" si="15"/>
        <v>0</v>
      </c>
      <c r="AQ21">
        <f t="shared" si="15"/>
        <v>12000</v>
      </c>
      <c r="AR21">
        <f t="shared" si="15"/>
        <v>12000</v>
      </c>
      <c r="AS21">
        <f t="shared" si="15"/>
        <v>12000</v>
      </c>
      <c r="AT21">
        <f t="shared" si="15"/>
        <v>10000</v>
      </c>
      <c r="AU21">
        <f t="shared" si="15"/>
        <v>18000</v>
      </c>
      <c r="AV21">
        <f t="shared" si="15"/>
        <v>14000</v>
      </c>
      <c r="AW21">
        <f t="shared" si="15"/>
        <v>0</v>
      </c>
      <c r="AX21">
        <f t="shared" si="15"/>
        <v>20000</v>
      </c>
      <c r="AY21">
        <f t="shared" si="15"/>
        <v>24500</v>
      </c>
      <c r="AZ21">
        <f t="shared" si="15"/>
        <v>26250</v>
      </c>
      <c r="BA21">
        <f t="shared" si="15"/>
        <v>19580</v>
      </c>
      <c r="BB21">
        <f t="shared" si="15"/>
        <v>16000</v>
      </c>
      <c r="BC21">
        <f t="shared" si="15"/>
        <v>12000</v>
      </c>
    </row>
    <row r="22" spans="1:56">
      <c r="A22" s="3">
        <v>43679</v>
      </c>
      <c r="B22" s="4" t="s">
        <v>38</v>
      </c>
      <c r="C22" s="4"/>
      <c r="D22" s="4"/>
      <c r="E22" s="4"/>
      <c r="F22" s="4">
        <v>320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7">
        <f t="shared" si="10"/>
        <v>12800</v>
      </c>
      <c r="V22" s="8"/>
      <c r="X22" s="19" t="s">
        <v>91</v>
      </c>
      <c r="Y22" s="20">
        <f>SUM(Y17:Y21)</f>
        <v>112320</v>
      </c>
      <c r="Z22" s="20">
        <f t="shared" ref="Z22:BC22" si="16">SUM(Z17:Z21)</f>
        <v>94020</v>
      </c>
      <c r="AA22" s="20">
        <f t="shared" si="16"/>
        <v>70145</v>
      </c>
      <c r="AB22" s="20">
        <f t="shared" si="16"/>
        <v>0</v>
      </c>
      <c r="AC22" s="20">
        <f t="shared" si="16"/>
        <v>95325</v>
      </c>
      <c r="AD22" s="20">
        <f t="shared" si="16"/>
        <v>93055</v>
      </c>
      <c r="AE22" s="20">
        <f t="shared" si="16"/>
        <v>103025</v>
      </c>
      <c r="AF22" s="20">
        <f t="shared" si="16"/>
        <v>106480</v>
      </c>
      <c r="AG22" s="20">
        <f t="shared" si="16"/>
        <v>90040</v>
      </c>
      <c r="AH22" s="20">
        <f t="shared" si="16"/>
        <v>56345</v>
      </c>
      <c r="AI22" s="20">
        <f t="shared" si="16"/>
        <v>0</v>
      </c>
      <c r="AJ22" s="20">
        <f t="shared" si="16"/>
        <v>80770</v>
      </c>
      <c r="AK22" s="20">
        <f t="shared" si="16"/>
        <v>83765</v>
      </c>
      <c r="AL22" s="20">
        <f t="shared" si="16"/>
        <v>95960</v>
      </c>
      <c r="AM22" s="20">
        <f t="shared" si="16"/>
        <v>92660</v>
      </c>
      <c r="AN22" s="20">
        <f t="shared" si="16"/>
        <v>94370</v>
      </c>
      <c r="AO22" s="20">
        <f t="shared" si="16"/>
        <v>0</v>
      </c>
      <c r="AP22" s="20">
        <f t="shared" si="16"/>
        <v>0</v>
      </c>
      <c r="AQ22" s="20">
        <f t="shared" si="16"/>
        <v>103910</v>
      </c>
      <c r="AR22" s="20">
        <f t="shared" si="16"/>
        <v>96575</v>
      </c>
      <c r="AS22" s="20">
        <f t="shared" si="16"/>
        <v>76605</v>
      </c>
      <c r="AT22" s="20">
        <f t="shared" si="16"/>
        <v>77950</v>
      </c>
      <c r="AU22" s="20">
        <f t="shared" si="16"/>
        <v>95965</v>
      </c>
      <c r="AV22" s="20">
        <f t="shared" si="16"/>
        <v>89130</v>
      </c>
      <c r="AW22" s="20">
        <f t="shared" si="16"/>
        <v>0</v>
      </c>
      <c r="AX22" s="20">
        <f t="shared" si="16"/>
        <v>121020</v>
      </c>
      <c r="AY22" s="20">
        <f t="shared" si="16"/>
        <v>111410</v>
      </c>
      <c r="AZ22" s="20">
        <f t="shared" si="16"/>
        <v>111675</v>
      </c>
      <c r="BA22" s="20">
        <f t="shared" si="16"/>
        <v>80005</v>
      </c>
      <c r="BB22" s="20">
        <f t="shared" si="16"/>
        <v>77355</v>
      </c>
      <c r="BC22" s="20">
        <f t="shared" si="16"/>
        <v>74050</v>
      </c>
    </row>
    <row r="23" spans="1:56">
      <c r="A23" s="3">
        <v>43679</v>
      </c>
      <c r="B23" s="4" t="s">
        <v>39</v>
      </c>
      <c r="C23" s="4"/>
      <c r="D23" s="4"/>
      <c r="E23" s="4"/>
      <c r="F23" s="4">
        <v>360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7">
        <f t="shared" si="10"/>
        <v>14400</v>
      </c>
      <c r="V23" s="8">
        <f>SUM(U19:U23)</f>
        <v>67360</v>
      </c>
      <c r="X23" s="18" t="s">
        <v>35</v>
      </c>
      <c r="Y23">
        <f>SUMIFS($U:$U,$B:$B,$B$8,$A:$A,Y16)</f>
        <v>11000</v>
      </c>
      <c r="Z23">
        <f>SUMIFS($U:$U,$B:$B,$B$8,$A:$A,Z16)</f>
        <v>15360</v>
      </c>
      <c r="AA23">
        <f t="shared" ref="AA23:BC23" si="17">SUMIFS($U:$U,$B:$B,$B$8,$A:$A,AA16)</f>
        <v>9040</v>
      </c>
      <c r="AB23">
        <f t="shared" si="17"/>
        <v>0</v>
      </c>
      <c r="AC23">
        <f t="shared" si="17"/>
        <v>16000</v>
      </c>
      <c r="AD23">
        <f t="shared" si="17"/>
        <v>12000</v>
      </c>
      <c r="AE23">
        <f t="shared" si="17"/>
        <v>8800</v>
      </c>
      <c r="AF23">
        <f t="shared" si="17"/>
        <v>18000</v>
      </c>
      <c r="AG23">
        <f t="shared" si="17"/>
        <v>14000</v>
      </c>
      <c r="AH23">
        <f t="shared" si="17"/>
        <v>12000</v>
      </c>
      <c r="AI23">
        <f t="shared" si="17"/>
        <v>0</v>
      </c>
      <c r="AJ23">
        <f t="shared" si="17"/>
        <v>7200</v>
      </c>
      <c r="AK23">
        <f t="shared" si="17"/>
        <v>10000</v>
      </c>
      <c r="AL23">
        <f t="shared" si="17"/>
        <v>10000</v>
      </c>
      <c r="AM23">
        <f t="shared" si="17"/>
        <v>12000</v>
      </c>
      <c r="AN23">
        <f t="shared" si="17"/>
        <v>13000</v>
      </c>
      <c r="AO23">
        <f t="shared" si="17"/>
        <v>0</v>
      </c>
      <c r="AP23">
        <f t="shared" si="17"/>
        <v>0</v>
      </c>
      <c r="AQ23">
        <f t="shared" si="17"/>
        <v>9000</v>
      </c>
      <c r="AR23">
        <f t="shared" si="17"/>
        <v>12000</v>
      </c>
      <c r="AS23">
        <f t="shared" si="17"/>
        <v>14000</v>
      </c>
      <c r="AT23">
        <f t="shared" si="17"/>
        <v>14000</v>
      </c>
      <c r="AU23">
        <f t="shared" si="17"/>
        <v>14050</v>
      </c>
      <c r="AV23">
        <f t="shared" si="17"/>
        <v>9600</v>
      </c>
      <c r="AW23">
        <f t="shared" si="17"/>
        <v>0</v>
      </c>
      <c r="AX23">
        <f t="shared" si="17"/>
        <v>16000</v>
      </c>
      <c r="AY23">
        <f t="shared" si="17"/>
        <v>24000</v>
      </c>
      <c r="AZ23">
        <f t="shared" si="17"/>
        <v>18000</v>
      </c>
      <c r="BA23">
        <f t="shared" si="17"/>
        <v>14000</v>
      </c>
      <c r="BB23">
        <f t="shared" si="17"/>
        <v>13320</v>
      </c>
      <c r="BC23">
        <f t="shared" si="17"/>
        <v>9600</v>
      </c>
    </row>
    <row r="24" spans="1:56">
      <c r="A24" s="71" t="s">
        <v>1</v>
      </c>
      <c r="B24" s="71"/>
      <c r="C24" s="6">
        <f t="shared" ref="C24:T24" si="18">SUM(C14:C23)</f>
        <v>2117</v>
      </c>
      <c r="D24" s="6">
        <f t="shared" si="18"/>
        <v>320</v>
      </c>
      <c r="E24" s="6">
        <f t="shared" si="18"/>
        <v>0</v>
      </c>
      <c r="F24" s="6">
        <f t="shared" si="18"/>
        <v>1000</v>
      </c>
      <c r="G24" s="6">
        <f t="shared" si="18"/>
        <v>0</v>
      </c>
      <c r="H24" s="6">
        <f t="shared" si="18"/>
        <v>0</v>
      </c>
      <c r="I24" s="6">
        <f t="shared" si="18"/>
        <v>8</v>
      </c>
      <c r="J24" s="6">
        <f t="shared" si="18"/>
        <v>0</v>
      </c>
      <c r="K24" s="6">
        <f t="shared" si="18"/>
        <v>0</v>
      </c>
      <c r="L24" s="6">
        <f t="shared" si="18"/>
        <v>0</v>
      </c>
      <c r="M24" s="6">
        <f t="shared" si="18"/>
        <v>0</v>
      </c>
      <c r="N24" s="6">
        <f t="shared" si="18"/>
        <v>0</v>
      </c>
      <c r="O24" s="6">
        <f t="shared" si="18"/>
        <v>0</v>
      </c>
      <c r="P24" s="6">
        <f t="shared" si="18"/>
        <v>500</v>
      </c>
      <c r="Q24" s="6">
        <f t="shared" si="18"/>
        <v>0</v>
      </c>
      <c r="R24" s="6">
        <f t="shared" si="18"/>
        <v>16</v>
      </c>
      <c r="S24" s="6">
        <f t="shared" si="18"/>
        <v>0</v>
      </c>
      <c r="T24" s="6">
        <f t="shared" si="18"/>
        <v>0</v>
      </c>
      <c r="U24" s="46">
        <f t="shared" si="10"/>
        <v>161380</v>
      </c>
      <c r="V24" s="8"/>
      <c r="X24" s="18" t="s">
        <v>36</v>
      </c>
      <c r="Y24">
        <f>SUMIFS($U:$U,$B:$B,$B$9,$A:$A,Y16)</f>
        <v>10000</v>
      </c>
      <c r="Z24">
        <f>SUMIFS($U:$U,$B:$B,$B$9,$A:$A,Z16)</f>
        <v>12000</v>
      </c>
      <c r="AA24">
        <f t="shared" ref="AA24:BC24" si="19">SUMIFS($U:$U,$B:$B,$B$9,$A:$A,AA16)</f>
        <v>8480</v>
      </c>
      <c r="AB24">
        <f t="shared" si="19"/>
        <v>0</v>
      </c>
      <c r="AC24">
        <f t="shared" si="19"/>
        <v>19160</v>
      </c>
      <c r="AD24">
        <f t="shared" si="19"/>
        <v>20000</v>
      </c>
      <c r="AE24">
        <f t="shared" si="19"/>
        <v>14500</v>
      </c>
      <c r="AF24">
        <f t="shared" si="19"/>
        <v>12000</v>
      </c>
      <c r="AG24">
        <f t="shared" si="19"/>
        <v>15200</v>
      </c>
      <c r="AH24">
        <f t="shared" si="19"/>
        <v>8880</v>
      </c>
      <c r="AI24">
        <f t="shared" si="19"/>
        <v>0</v>
      </c>
      <c r="AJ24">
        <f t="shared" si="19"/>
        <v>9040</v>
      </c>
      <c r="AK24">
        <f t="shared" si="19"/>
        <v>13000</v>
      </c>
      <c r="AL24">
        <f t="shared" si="19"/>
        <v>8000</v>
      </c>
      <c r="AM24">
        <f t="shared" si="19"/>
        <v>9100</v>
      </c>
      <c r="AN24">
        <f t="shared" si="19"/>
        <v>12000</v>
      </c>
      <c r="AO24">
        <f t="shared" si="19"/>
        <v>0</v>
      </c>
      <c r="AP24">
        <f t="shared" si="19"/>
        <v>0</v>
      </c>
      <c r="AQ24">
        <f t="shared" si="19"/>
        <v>13920</v>
      </c>
      <c r="AR24">
        <f t="shared" si="19"/>
        <v>16000</v>
      </c>
      <c r="AS24">
        <f t="shared" si="19"/>
        <v>16000</v>
      </c>
      <c r="AT24">
        <f t="shared" si="19"/>
        <v>16000</v>
      </c>
      <c r="AU24">
        <f t="shared" si="19"/>
        <v>13040</v>
      </c>
      <c r="AV24">
        <f t="shared" si="19"/>
        <v>12000</v>
      </c>
      <c r="AW24">
        <f t="shared" si="19"/>
        <v>0</v>
      </c>
      <c r="AX24">
        <f t="shared" si="19"/>
        <v>18000</v>
      </c>
      <c r="AY24">
        <f t="shared" si="19"/>
        <v>23720</v>
      </c>
      <c r="AZ24">
        <f t="shared" si="19"/>
        <v>12000</v>
      </c>
      <c r="BA24">
        <f t="shared" si="19"/>
        <v>31350</v>
      </c>
      <c r="BB24">
        <f t="shared" si="19"/>
        <v>26600</v>
      </c>
      <c r="BC24">
        <f t="shared" si="19"/>
        <v>14000</v>
      </c>
    </row>
    <row r="25" spans="1:56">
      <c r="A25" s="3">
        <v>43680</v>
      </c>
      <c r="B25" s="4" t="s">
        <v>22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16</v>
      </c>
      <c r="S25" s="4"/>
      <c r="T25" s="4"/>
      <c r="U25" s="7">
        <f t="shared" si="10"/>
        <v>16000</v>
      </c>
      <c r="V25" s="8"/>
      <c r="X25" s="18" t="s">
        <v>37</v>
      </c>
      <c r="Y25">
        <f>SUMIFS($U:$U,$B:$B,$B$10,$A:$A,Y16)</f>
        <v>10000</v>
      </c>
      <c r="Z25">
        <f>SUMIFS($U:$U,$B:$B,$B$10,$A:$A,Z16)</f>
        <v>12800</v>
      </c>
      <c r="AA25">
        <f t="shared" ref="AA25:BC25" si="20">SUMIFS($U:$U,$B:$B,$B$10,$A:$A,AA16)</f>
        <v>11200</v>
      </c>
      <c r="AB25">
        <f t="shared" si="20"/>
        <v>0</v>
      </c>
      <c r="AC25">
        <f t="shared" si="20"/>
        <v>13400</v>
      </c>
      <c r="AD25">
        <f t="shared" si="20"/>
        <v>19000</v>
      </c>
      <c r="AE25">
        <f t="shared" si="20"/>
        <v>15360</v>
      </c>
      <c r="AF25">
        <f t="shared" si="20"/>
        <v>8000</v>
      </c>
      <c r="AG25">
        <f t="shared" si="20"/>
        <v>11320</v>
      </c>
      <c r="AH25">
        <f t="shared" si="20"/>
        <v>10000</v>
      </c>
      <c r="AI25">
        <f t="shared" si="20"/>
        <v>0</v>
      </c>
      <c r="AJ25">
        <f t="shared" si="20"/>
        <v>12000</v>
      </c>
      <c r="AK25">
        <f t="shared" si="20"/>
        <v>12000</v>
      </c>
      <c r="AL25">
        <f t="shared" si="20"/>
        <v>14500</v>
      </c>
      <c r="AM25">
        <f t="shared" si="20"/>
        <v>8000</v>
      </c>
      <c r="AN25">
        <f t="shared" si="20"/>
        <v>7760</v>
      </c>
      <c r="AO25">
        <f t="shared" si="20"/>
        <v>0</v>
      </c>
      <c r="AP25">
        <f t="shared" si="20"/>
        <v>0</v>
      </c>
      <c r="AQ25">
        <f t="shared" si="20"/>
        <v>10000</v>
      </c>
      <c r="AR25">
        <f t="shared" si="20"/>
        <v>0</v>
      </c>
      <c r="AS25">
        <f t="shared" si="20"/>
        <v>0</v>
      </c>
      <c r="AT25">
        <f t="shared" si="20"/>
        <v>0</v>
      </c>
      <c r="AU25">
        <f t="shared" si="20"/>
        <v>0</v>
      </c>
      <c r="AV25">
        <f t="shared" si="20"/>
        <v>0</v>
      </c>
      <c r="AW25">
        <f t="shared" si="20"/>
        <v>0</v>
      </c>
      <c r="AX25">
        <f t="shared" si="20"/>
        <v>0</v>
      </c>
      <c r="AY25">
        <f t="shared" si="20"/>
        <v>0</v>
      </c>
      <c r="AZ25">
        <f t="shared" si="20"/>
        <v>0</v>
      </c>
      <c r="BA25">
        <f t="shared" si="20"/>
        <v>0</v>
      </c>
      <c r="BB25">
        <f t="shared" si="20"/>
        <v>0</v>
      </c>
      <c r="BC25">
        <f t="shared" si="20"/>
        <v>0</v>
      </c>
    </row>
    <row r="26" spans="1:56">
      <c r="A26" s="3">
        <v>43680</v>
      </c>
      <c r="B26" s="4" t="s">
        <v>24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371</v>
      </c>
      <c r="Q26" s="4"/>
      <c r="R26" s="4"/>
      <c r="S26" s="4"/>
      <c r="T26" s="4"/>
      <c r="U26" s="7">
        <f t="shared" si="10"/>
        <v>9275</v>
      </c>
      <c r="V26" s="8"/>
      <c r="X26" s="18" t="s">
        <v>38</v>
      </c>
      <c r="Y26">
        <f>SUMIFS($U:$U,$B:$B,$B$11,$A:$A,Y16)</f>
        <v>11400</v>
      </c>
      <c r="Z26">
        <f>SUMIFS($U:$U,$B:$B,$B$11,$A:$A,Z16)</f>
        <v>12800</v>
      </c>
      <c r="AA26">
        <f t="shared" ref="AA26:BC26" si="21">SUMIFS($U:$U,$B:$B,$B$11,$A:$A,AA16)</f>
        <v>12000</v>
      </c>
      <c r="AB26">
        <f t="shared" si="21"/>
        <v>0</v>
      </c>
      <c r="AC26">
        <f t="shared" si="21"/>
        <v>12000</v>
      </c>
      <c r="AD26">
        <f t="shared" si="21"/>
        <v>17000</v>
      </c>
      <c r="AE26">
        <f t="shared" si="21"/>
        <v>14000</v>
      </c>
      <c r="AF26">
        <f t="shared" si="21"/>
        <v>14800</v>
      </c>
      <c r="AG26">
        <f t="shared" si="21"/>
        <v>12000</v>
      </c>
      <c r="AH26">
        <f t="shared" si="21"/>
        <v>8040</v>
      </c>
      <c r="AI26">
        <f t="shared" si="21"/>
        <v>0</v>
      </c>
      <c r="AJ26">
        <f t="shared" si="21"/>
        <v>8800</v>
      </c>
      <c r="AK26">
        <f t="shared" si="21"/>
        <v>9800</v>
      </c>
      <c r="AL26">
        <f t="shared" si="21"/>
        <v>16000</v>
      </c>
      <c r="AM26">
        <f t="shared" si="21"/>
        <v>12000</v>
      </c>
      <c r="AN26">
        <f t="shared" si="21"/>
        <v>11400</v>
      </c>
      <c r="AO26">
        <f t="shared" si="21"/>
        <v>0</v>
      </c>
      <c r="AP26">
        <f t="shared" si="21"/>
        <v>0</v>
      </c>
      <c r="AQ26">
        <f t="shared" si="21"/>
        <v>14000</v>
      </c>
      <c r="AR26">
        <f t="shared" si="21"/>
        <v>22560</v>
      </c>
      <c r="AS26">
        <f t="shared" si="21"/>
        <v>16000</v>
      </c>
      <c r="AT26">
        <f t="shared" si="21"/>
        <v>16000</v>
      </c>
      <c r="AU26">
        <f t="shared" si="21"/>
        <v>16000</v>
      </c>
      <c r="AV26">
        <f t="shared" si="21"/>
        <v>10400</v>
      </c>
      <c r="AW26">
        <f t="shared" si="21"/>
        <v>0</v>
      </c>
      <c r="AX26">
        <f t="shared" si="21"/>
        <v>20800</v>
      </c>
      <c r="AY26">
        <f t="shared" si="21"/>
        <v>8280</v>
      </c>
      <c r="AZ26">
        <f t="shared" si="21"/>
        <v>15760</v>
      </c>
      <c r="BA26">
        <f t="shared" si="21"/>
        <v>20000</v>
      </c>
      <c r="BB26">
        <f t="shared" si="21"/>
        <v>17080</v>
      </c>
      <c r="BC26">
        <f t="shared" si="21"/>
        <v>17160</v>
      </c>
    </row>
    <row r="27" spans="1:56">
      <c r="A27" s="3">
        <v>43680</v>
      </c>
      <c r="B27" s="4" t="s">
        <v>32</v>
      </c>
      <c r="C27" s="4">
        <v>220</v>
      </c>
      <c r="D27" s="4"/>
      <c r="E27" s="4"/>
      <c r="F27" s="4"/>
      <c r="G27" s="4"/>
      <c r="H27" s="4"/>
      <c r="I27" s="4">
        <v>20</v>
      </c>
      <c r="J27" s="4"/>
      <c r="K27" s="4"/>
      <c r="L27" s="4"/>
      <c r="M27" s="4"/>
      <c r="N27" s="4">
        <v>167</v>
      </c>
      <c r="O27" s="4"/>
      <c r="P27" s="4"/>
      <c r="Q27" s="4"/>
      <c r="R27" s="4"/>
      <c r="S27" s="4"/>
      <c r="T27" s="4"/>
      <c r="U27" s="7">
        <f t="shared" si="10"/>
        <v>14310</v>
      </c>
      <c r="V27" s="8">
        <f>SUM(U25:U27)</f>
        <v>39585</v>
      </c>
      <c r="X27" s="18" t="s">
        <v>39</v>
      </c>
      <c r="Y27">
        <f>SUMIFS($U:$U,$B:$B,$B$12,$A:$A,Y16)</f>
        <v>9600</v>
      </c>
      <c r="Z27">
        <f>SUMIFS($U:$U,$B:$B,$B$12,$A:$A,Z16)</f>
        <v>14400</v>
      </c>
      <c r="AA27">
        <f t="shared" ref="AA27:BC27" si="22">SUMIFS($U:$U,$B:$B,$B$12,$A:$A,AA16)</f>
        <v>12000</v>
      </c>
      <c r="AB27">
        <f t="shared" si="22"/>
        <v>0</v>
      </c>
      <c r="AC27">
        <f t="shared" si="22"/>
        <v>14400</v>
      </c>
      <c r="AD27">
        <f t="shared" si="22"/>
        <v>12000</v>
      </c>
      <c r="AE27">
        <f t="shared" si="22"/>
        <v>20520</v>
      </c>
      <c r="AF27">
        <f t="shared" si="22"/>
        <v>7200</v>
      </c>
      <c r="AG27">
        <f t="shared" si="22"/>
        <v>7200</v>
      </c>
      <c r="AH27">
        <f t="shared" si="22"/>
        <v>7200</v>
      </c>
      <c r="AI27">
        <f t="shared" si="22"/>
        <v>0</v>
      </c>
      <c r="AJ27">
        <f t="shared" si="22"/>
        <v>9600</v>
      </c>
      <c r="AK27">
        <f t="shared" si="22"/>
        <v>14000</v>
      </c>
      <c r="AL27">
        <f t="shared" si="22"/>
        <v>15000</v>
      </c>
      <c r="AM27">
        <f t="shared" si="22"/>
        <v>7280</v>
      </c>
      <c r="AN27">
        <f t="shared" si="22"/>
        <v>4800</v>
      </c>
      <c r="AO27">
        <f t="shared" si="22"/>
        <v>0</v>
      </c>
      <c r="AP27">
        <f t="shared" si="22"/>
        <v>0</v>
      </c>
      <c r="AQ27">
        <f t="shared" si="22"/>
        <v>16080</v>
      </c>
      <c r="AR27">
        <f t="shared" si="22"/>
        <v>18000</v>
      </c>
      <c r="AS27">
        <f t="shared" si="22"/>
        <v>16000</v>
      </c>
      <c r="AT27">
        <f t="shared" si="22"/>
        <v>12000</v>
      </c>
      <c r="AU27">
        <f t="shared" si="22"/>
        <v>14000</v>
      </c>
      <c r="AV27">
        <f t="shared" si="22"/>
        <v>16000</v>
      </c>
      <c r="AW27">
        <f t="shared" si="22"/>
        <v>0</v>
      </c>
      <c r="AX27">
        <f t="shared" si="22"/>
        <v>17200</v>
      </c>
      <c r="AY27">
        <f t="shared" si="22"/>
        <v>25000</v>
      </c>
      <c r="AZ27">
        <f t="shared" si="22"/>
        <v>16000</v>
      </c>
      <c r="BA27">
        <f t="shared" si="22"/>
        <v>0</v>
      </c>
      <c r="BB27">
        <f t="shared" si="22"/>
        <v>4800</v>
      </c>
      <c r="BC27">
        <f t="shared" si="22"/>
        <v>14440</v>
      </c>
    </row>
    <row r="28" spans="1:56">
      <c r="A28" s="3">
        <v>43680</v>
      </c>
      <c r="B28" s="4" t="s">
        <v>33</v>
      </c>
      <c r="C28" s="4">
        <v>564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7">
        <f t="shared" si="10"/>
        <v>22560</v>
      </c>
      <c r="V28" s="8"/>
      <c r="X28" s="19" t="s">
        <v>92</v>
      </c>
      <c r="Y28" s="20">
        <f>SUM(Y23:Y27)</f>
        <v>52000</v>
      </c>
      <c r="Z28" s="20">
        <f t="shared" ref="Z28:BC28" si="23">SUM(Z23:Z27)</f>
        <v>67360</v>
      </c>
      <c r="AA28" s="20">
        <f t="shared" si="23"/>
        <v>52720</v>
      </c>
      <c r="AB28" s="20">
        <f t="shared" si="23"/>
        <v>0</v>
      </c>
      <c r="AC28" s="20">
        <f t="shared" si="23"/>
        <v>74960</v>
      </c>
      <c r="AD28" s="20">
        <f t="shared" si="23"/>
        <v>80000</v>
      </c>
      <c r="AE28" s="20">
        <f t="shared" si="23"/>
        <v>73180</v>
      </c>
      <c r="AF28" s="20">
        <f t="shared" si="23"/>
        <v>60000</v>
      </c>
      <c r="AG28" s="20">
        <f t="shared" si="23"/>
        <v>59720</v>
      </c>
      <c r="AH28" s="20">
        <f t="shared" si="23"/>
        <v>46120</v>
      </c>
      <c r="AI28" s="20">
        <f t="shared" si="23"/>
        <v>0</v>
      </c>
      <c r="AJ28" s="20">
        <f t="shared" si="23"/>
        <v>46640</v>
      </c>
      <c r="AK28" s="20">
        <f t="shared" si="23"/>
        <v>58800</v>
      </c>
      <c r="AL28" s="20">
        <f t="shared" si="23"/>
        <v>63500</v>
      </c>
      <c r="AM28" s="20">
        <f t="shared" si="23"/>
        <v>48380</v>
      </c>
      <c r="AN28" s="20">
        <f t="shared" si="23"/>
        <v>48960</v>
      </c>
      <c r="AO28" s="20">
        <f t="shared" si="23"/>
        <v>0</v>
      </c>
      <c r="AP28" s="20">
        <f t="shared" si="23"/>
        <v>0</v>
      </c>
      <c r="AQ28" s="20">
        <f t="shared" si="23"/>
        <v>63000</v>
      </c>
      <c r="AR28" s="20">
        <f t="shared" si="23"/>
        <v>68560</v>
      </c>
      <c r="AS28" s="20">
        <f t="shared" si="23"/>
        <v>62000</v>
      </c>
      <c r="AT28" s="20">
        <f t="shared" si="23"/>
        <v>58000</v>
      </c>
      <c r="AU28" s="20">
        <f t="shared" si="23"/>
        <v>57090</v>
      </c>
      <c r="AV28" s="20">
        <f t="shared" si="23"/>
        <v>48000</v>
      </c>
      <c r="AW28" s="20">
        <f t="shared" si="23"/>
        <v>0</v>
      </c>
      <c r="AX28" s="20">
        <f t="shared" si="23"/>
        <v>72000</v>
      </c>
      <c r="AY28" s="20">
        <f t="shared" si="23"/>
        <v>81000</v>
      </c>
      <c r="AZ28" s="20">
        <f t="shared" si="23"/>
        <v>61760</v>
      </c>
      <c r="BA28" s="20">
        <f t="shared" si="23"/>
        <v>65350</v>
      </c>
      <c r="BB28" s="20">
        <f t="shared" si="23"/>
        <v>61800</v>
      </c>
      <c r="BC28" s="20">
        <f t="shared" si="23"/>
        <v>55200</v>
      </c>
    </row>
    <row r="29" spans="1:56">
      <c r="A29" s="3">
        <v>43680</v>
      </c>
      <c r="B29" s="4" t="s">
        <v>34</v>
      </c>
      <c r="C29" s="4">
        <v>200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7">
        <f t="shared" si="10"/>
        <v>8000</v>
      </c>
      <c r="V29" s="8">
        <f>SUM(U28:U29)</f>
        <v>30560</v>
      </c>
    </row>
    <row r="30" spans="1:56">
      <c r="A30" s="3">
        <v>43680</v>
      </c>
      <c r="B30" s="4" t="s">
        <v>35</v>
      </c>
      <c r="C30" s="4">
        <v>226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7">
        <f t="shared" si="10"/>
        <v>9040</v>
      </c>
      <c r="V30" s="8"/>
      <c r="AM30" t="s">
        <v>93</v>
      </c>
      <c r="AN30">
        <f>AN22/1000</f>
        <v>94.37</v>
      </c>
      <c r="AO30">
        <f t="shared" ref="AO30:BC30" si="24">AO22/1000</f>
        <v>0</v>
      </c>
      <c r="AP30">
        <f t="shared" si="24"/>
        <v>0</v>
      </c>
      <c r="AQ30">
        <f t="shared" si="24"/>
        <v>103.91</v>
      </c>
      <c r="AR30">
        <f t="shared" si="24"/>
        <v>96.575000000000003</v>
      </c>
      <c r="AS30">
        <f t="shared" si="24"/>
        <v>76.605000000000004</v>
      </c>
      <c r="AT30">
        <f t="shared" si="24"/>
        <v>77.95</v>
      </c>
      <c r="AU30">
        <f t="shared" si="24"/>
        <v>95.965000000000003</v>
      </c>
      <c r="AV30">
        <f t="shared" si="24"/>
        <v>89.13</v>
      </c>
      <c r="AW30">
        <f t="shared" si="24"/>
        <v>0</v>
      </c>
      <c r="AX30">
        <f t="shared" si="24"/>
        <v>121.02</v>
      </c>
      <c r="AY30">
        <f t="shared" si="24"/>
        <v>111.41</v>
      </c>
      <c r="AZ30">
        <f t="shared" si="24"/>
        <v>111.675</v>
      </c>
      <c r="BA30">
        <f t="shared" si="24"/>
        <v>80.004999999999995</v>
      </c>
      <c r="BB30">
        <f t="shared" si="24"/>
        <v>77.355000000000004</v>
      </c>
      <c r="BC30">
        <f t="shared" si="24"/>
        <v>74.05</v>
      </c>
      <c r="BD30">
        <f>SUM(AN30:BC30)</f>
        <v>1210.0199999999998</v>
      </c>
    </row>
    <row r="31" spans="1:56">
      <c r="A31" s="3">
        <v>43680</v>
      </c>
      <c r="B31" s="4" t="s">
        <v>36</v>
      </c>
      <c r="C31" s="4">
        <v>100</v>
      </c>
      <c r="D31" s="4"/>
      <c r="E31" s="4"/>
      <c r="F31" s="4">
        <v>112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7">
        <f t="shared" si="10"/>
        <v>8480</v>
      </c>
      <c r="V31" s="8"/>
      <c r="AM31" t="s">
        <v>94</v>
      </c>
      <c r="AN31">
        <f>AN28/1000</f>
        <v>48.96</v>
      </c>
      <c r="AO31">
        <f t="shared" ref="AO31:BC31" si="25">AO28/1000</f>
        <v>0</v>
      </c>
      <c r="AP31">
        <f t="shared" si="25"/>
        <v>0</v>
      </c>
      <c r="AQ31">
        <f t="shared" si="25"/>
        <v>63</v>
      </c>
      <c r="AR31">
        <f t="shared" si="25"/>
        <v>68.56</v>
      </c>
      <c r="AS31">
        <f t="shared" si="25"/>
        <v>62</v>
      </c>
      <c r="AT31">
        <f t="shared" si="25"/>
        <v>58</v>
      </c>
      <c r="AU31">
        <f t="shared" si="25"/>
        <v>57.09</v>
      </c>
      <c r="AV31">
        <f t="shared" si="25"/>
        <v>48</v>
      </c>
      <c r="AW31">
        <f t="shared" si="25"/>
        <v>0</v>
      </c>
      <c r="AX31">
        <f t="shared" si="25"/>
        <v>72</v>
      </c>
      <c r="AY31">
        <f t="shared" si="25"/>
        <v>81</v>
      </c>
      <c r="AZ31">
        <f t="shared" si="25"/>
        <v>61.76</v>
      </c>
      <c r="BA31">
        <f t="shared" si="25"/>
        <v>65.349999999999994</v>
      </c>
      <c r="BB31">
        <f t="shared" si="25"/>
        <v>61.8</v>
      </c>
      <c r="BC31">
        <f t="shared" si="25"/>
        <v>55.2</v>
      </c>
      <c r="BD31">
        <f>SUM(AN31:BC31)</f>
        <v>802.72</v>
      </c>
    </row>
    <row r="32" spans="1:56">
      <c r="A32" s="3">
        <v>43680</v>
      </c>
      <c r="B32" s="4" t="s">
        <v>37</v>
      </c>
      <c r="C32" s="4"/>
      <c r="D32" s="4"/>
      <c r="E32" s="4"/>
      <c r="F32" s="4">
        <v>280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7">
        <f t="shared" si="10"/>
        <v>11200</v>
      </c>
      <c r="V32" s="8"/>
      <c r="AM32" t="s">
        <v>95</v>
      </c>
      <c r="AN32">
        <f>AN30+AN31</f>
        <v>143.33000000000001</v>
      </c>
      <c r="AO32">
        <f t="shared" ref="AO32:BC32" si="26">AO30+AO31</f>
        <v>0</v>
      </c>
      <c r="AP32">
        <f t="shared" si="26"/>
        <v>0</v>
      </c>
      <c r="AQ32">
        <f t="shared" si="26"/>
        <v>166.91</v>
      </c>
      <c r="AR32">
        <f t="shared" si="26"/>
        <v>165.13499999999999</v>
      </c>
      <c r="AS32">
        <f t="shared" si="26"/>
        <v>138.60500000000002</v>
      </c>
      <c r="AT32">
        <f t="shared" si="26"/>
        <v>135.94999999999999</v>
      </c>
      <c r="AU32">
        <f t="shared" si="26"/>
        <v>153.05500000000001</v>
      </c>
      <c r="AV32">
        <f t="shared" si="26"/>
        <v>137.13</v>
      </c>
      <c r="AW32">
        <f t="shared" si="26"/>
        <v>0</v>
      </c>
      <c r="AX32">
        <f t="shared" si="26"/>
        <v>193.01999999999998</v>
      </c>
      <c r="AY32">
        <f t="shared" si="26"/>
        <v>192.41</v>
      </c>
      <c r="AZ32">
        <f t="shared" si="26"/>
        <v>173.435</v>
      </c>
      <c r="BA32">
        <f t="shared" si="26"/>
        <v>145.35499999999999</v>
      </c>
      <c r="BB32">
        <f t="shared" si="26"/>
        <v>139.155</v>
      </c>
      <c r="BC32">
        <f t="shared" si="26"/>
        <v>129.25</v>
      </c>
    </row>
    <row r="33" spans="1:22">
      <c r="A33" s="3">
        <v>43680</v>
      </c>
      <c r="B33" s="4" t="s">
        <v>38</v>
      </c>
      <c r="C33" s="4"/>
      <c r="D33" s="4"/>
      <c r="E33" s="4"/>
      <c r="F33" s="4">
        <v>300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7">
        <f t="shared" si="10"/>
        <v>12000</v>
      </c>
      <c r="V33" s="8"/>
    </row>
    <row r="34" spans="1:22">
      <c r="A34" s="3">
        <v>43680</v>
      </c>
      <c r="B34" s="4" t="s">
        <v>39</v>
      </c>
      <c r="C34" s="4"/>
      <c r="D34" s="4"/>
      <c r="E34" s="4"/>
      <c r="F34" s="4">
        <v>300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7">
        <f t="shared" si="10"/>
        <v>12000</v>
      </c>
      <c r="V34" s="8">
        <f>SUM(U30:U34)</f>
        <v>52720</v>
      </c>
    </row>
    <row r="35" spans="1:22">
      <c r="A35" s="71" t="s">
        <v>1</v>
      </c>
      <c r="B35" s="71"/>
      <c r="C35" s="6">
        <f t="shared" ref="C35:T35" si="27">SUM(C25:C34)</f>
        <v>1310</v>
      </c>
      <c r="D35" s="6">
        <f t="shared" si="27"/>
        <v>0</v>
      </c>
      <c r="E35" s="6">
        <f t="shared" si="27"/>
        <v>0</v>
      </c>
      <c r="F35" s="6">
        <f t="shared" si="27"/>
        <v>992</v>
      </c>
      <c r="G35" s="6">
        <f t="shared" si="27"/>
        <v>0</v>
      </c>
      <c r="H35" s="6">
        <f t="shared" si="27"/>
        <v>0</v>
      </c>
      <c r="I35" s="6">
        <f t="shared" si="27"/>
        <v>20</v>
      </c>
      <c r="J35" s="6">
        <f t="shared" si="27"/>
        <v>0</v>
      </c>
      <c r="K35" s="6">
        <f t="shared" si="27"/>
        <v>0</v>
      </c>
      <c r="L35" s="6">
        <f t="shared" si="27"/>
        <v>0</v>
      </c>
      <c r="M35" s="6">
        <f t="shared" si="27"/>
        <v>0</v>
      </c>
      <c r="N35" s="6">
        <f t="shared" si="27"/>
        <v>167</v>
      </c>
      <c r="O35" s="6">
        <f t="shared" si="27"/>
        <v>0</v>
      </c>
      <c r="P35" s="6">
        <f t="shared" si="27"/>
        <v>371</v>
      </c>
      <c r="Q35" s="6">
        <f t="shared" si="27"/>
        <v>0</v>
      </c>
      <c r="R35" s="6">
        <f t="shared" si="27"/>
        <v>16</v>
      </c>
      <c r="S35" s="6">
        <f t="shared" si="27"/>
        <v>0</v>
      </c>
      <c r="T35" s="6">
        <f t="shared" si="27"/>
        <v>0</v>
      </c>
      <c r="U35" s="46">
        <f t="shared" si="10"/>
        <v>122865</v>
      </c>
      <c r="V35" s="8"/>
    </row>
    <row r="36" spans="1:22">
      <c r="A36" s="3">
        <v>43681</v>
      </c>
      <c r="B36" s="4" t="s">
        <v>22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7">
        <f t="shared" si="10"/>
        <v>0</v>
      </c>
      <c r="V36" s="8"/>
    </row>
    <row r="37" spans="1:22">
      <c r="A37" s="3">
        <v>43681</v>
      </c>
      <c r="B37" s="4" t="s">
        <v>24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7">
        <f t="shared" si="10"/>
        <v>0</v>
      </c>
      <c r="V37" s="8"/>
    </row>
    <row r="38" spans="1:22">
      <c r="A38" s="3">
        <v>43681</v>
      </c>
      <c r="B38" s="4" t="s">
        <v>32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7">
        <f t="shared" si="10"/>
        <v>0</v>
      </c>
      <c r="V38" s="8">
        <f>SUM(U36:U38)</f>
        <v>0</v>
      </c>
    </row>
    <row r="39" spans="1:22">
      <c r="A39" s="3">
        <v>43681</v>
      </c>
      <c r="B39" s="4" t="s">
        <v>33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7">
        <f t="shared" si="10"/>
        <v>0</v>
      </c>
      <c r="V39" s="8"/>
    </row>
    <row r="40" spans="1:22">
      <c r="A40" s="3">
        <v>43681</v>
      </c>
      <c r="B40" s="4" t="s">
        <v>34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7">
        <f t="shared" si="10"/>
        <v>0</v>
      </c>
      <c r="V40" s="8">
        <f>SUM(U39:U40)</f>
        <v>0</v>
      </c>
    </row>
    <row r="41" spans="1:22">
      <c r="A41" s="3">
        <v>43681</v>
      </c>
      <c r="B41" s="4" t="s">
        <v>35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7">
        <f t="shared" si="10"/>
        <v>0</v>
      </c>
      <c r="V41" s="8"/>
    </row>
    <row r="42" spans="1:22">
      <c r="A42" s="3">
        <v>43681</v>
      </c>
      <c r="B42" s="4" t="s">
        <v>36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7">
        <f t="shared" si="10"/>
        <v>0</v>
      </c>
      <c r="V42" s="8"/>
    </row>
    <row r="43" spans="1:22">
      <c r="A43" s="3">
        <v>43681</v>
      </c>
      <c r="B43" s="4" t="s">
        <v>37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7">
        <f t="shared" si="10"/>
        <v>0</v>
      </c>
      <c r="V43" s="8"/>
    </row>
    <row r="44" spans="1:22">
      <c r="A44" s="3">
        <v>43681</v>
      </c>
      <c r="B44" s="4" t="s">
        <v>38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7">
        <f t="shared" si="10"/>
        <v>0</v>
      </c>
      <c r="V44" s="8"/>
    </row>
    <row r="45" spans="1:22">
      <c r="A45" s="3">
        <v>43681</v>
      </c>
      <c r="B45" s="4" t="s">
        <v>39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7">
        <f t="shared" si="10"/>
        <v>0</v>
      </c>
      <c r="V45" s="8">
        <f>SUM(U41:U45)</f>
        <v>0</v>
      </c>
    </row>
    <row r="46" spans="1:22">
      <c r="A46" s="71" t="s">
        <v>1</v>
      </c>
      <c r="B46" s="71"/>
      <c r="C46" s="6">
        <f t="shared" ref="C46:T46" si="28">SUM(C36:C45)</f>
        <v>0</v>
      </c>
      <c r="D46" s="6">
        <f t="shared" si="28"/>
        <v>0</v>
      </c>
      <c r="E46" s="6">
        <f t="shared" si="28"/>
        <v>0</v>
      </c>
      <c r="F46" s="6">
        <f t="shared" si="28"/>
        <v>0</v>
      </c>
      <c r="G46" s="6">
        <f t="shared" si="28"/>
        <v>0</v>
      </c>
      <c r="H46" s="6">
        <f t="shared" si="28"/>
        <v>0</v>
      </c>
      <c r="I46" s="6">
        <f t="shared" si="28"/>
        <v>0</v>
      </c>
      <c r="J46" s="6">
        <f t="shared" si="28"/>
        <v>0</v>
      </c>
      <c r="K46" s="6">
        <f t="shared" si="28"/>
        <v>0</v>
      </c>
      <c r="L46" s="6">
        <f t="shared" si="28"/>
        <v>0</v>
      </c>
      <c r="M46" s="6">
        <f t="shared" si="28"/>
        <v>0</v>
      </c>
      <c r="N46" s="6">
        <f t="shared" si="28"/>
        <v>0</v>
      </c>
      <c r="O46" s="6">
        <f t="shared" si="28"/>
        <v>0</v>
      </c>
      <c r="P46" s="6">
        <f t="shared" si="28"/>
        <v>0</v>
      </c>
      <c r="Q46" s="6">
        <f t="shared" si="28"/>
        <v>0</v>
      </c>
      <c r="R46" s="6">
        <f t="shared" si="28"/>
        <v>0</v>
      </c>
      <c r="S46" s="6">
        <f t="shared" si="28"/>
        <v>0</v>
      </c>
      <c r="T46" s="6">
        <f t="shared" si="28"/>
        <v>0</v>
      </c>
      <c r="U46" s="46">
        <f t="shared" si="10"/>
        <v>0</v>
      </c>
      <c r="V46" s="8"/>
    </row>
    <row r="47" spans="1:22">
      <c r="A47" s="3">
        <v>43682</v>
      </c>
      <c r="B47" s="4" t="s">
        <v>22</v>
      </c>
      <c r="C47" s="4"/>
      <c r="D47" s="4"/>
      <c r="E47" s="4"/>
      <c r="F47" s="4"/>
      <c r="G47" s="4"/>
      <c r="H47" s="4"/>
      <c r="I47" s="4">
        <v>10</v>
      </c>
      <c r="J47" s="4">
        <v>435</v>
      </c>
      <c r="K47" s="4"/>
      <c r="L47" s="4"/>
      <c r="M47" s="4"/>
      <c r="N47" s="4"/>
      <c r="O47" s="4"/>
      <c r="P47" s="4"/>
      <c r="Q47" s="4"/>
      <c r="R47" s="4">
        <v>2</v>
      </c>
      <c r="S47" s="4"/>
      <c r="T47" s="4"/>
      <c r="U47" s="7">
        <f t="shared" si="10"/>
        <v>15300</v>
      </c>
      <c r="V47" s="8"/>
    </row>
    <row r="48" spans="1:22">
      <c r="A48" s="3">
        <v>43682</v>
      </c>
      <c r="B48" s="4" t="s">
        <v>24</v>
      </c>
      <c r="C48" s="4"/>
      <c r="D48" s="4"/>
      <c r="E48" s="4"/>
      <c r="F48" s="4"/>
      <c r="G48" s="4"/>
      <c r="H48" s="4"/>
      <c r="I48" s="4">
        <v>436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7">
        <f t="shared" si="10"/>
        <v>10900</v>
      </c>
      <c r="V48" s="8"/>
    </row>
    <row r="49" spans="1:22">
      <c r="A49" s="3">
        <v>43682</v>
      </c>
      <c r="B49" s="4" t="s">
        <v>32</v>
      </c>
      <c r="C49" s="4">
        <v>350</v>
      </c>
      <c r="D49" s="4"/>
      <c r="E49" s="4"/>
      <c r="F49" s="4"/>
      <c r="G49" s="4"/>
      <c r="H49" s="4"/>
      <c r="I49" s="4">
        <v>25</v>
      </c>
      <c r="J49" s="4"/>
      <c r="K49" s="4"/>
      <c r="L49" s="4"/>
      <c r="M49" s="4">
        <v>250</v>
      </c>
      <c r="N49" s="4"/>
      <c r="O49" s="4"/>
      <c r="P49" s="4"/>
      <c r="Q49" s="4">
        <v>9</v>
      </c>
      <c r="R49" s="4"/>
      <c r="S49" s="4"/>
      <c r="T49" s="4"/>
      <c r="U49" s="7">
        <f t="shared" si="10"/>
        <v>31125</v>
      </c>
      <c r="V49" s="8">
        <f>SUM(U47:U49)</f>
        <v>57325</v>
      </c>
    </row>
    <row r="50" spans="1:22">
      <c r="A50" s="3">
        <v>43682</v>
      </c>
      <c r="B50" s="4" t="s">
        <v>33</v>
      </c>
      <c r="C50" s="4">
        <v>500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7">
        <f t="shared" si="10"/>
        <v>20000</v>
      </c>
      <c r="V50" s="8"/>
    </row>
    <row r="51" spans="1:22">
      <c r="A51" s="3">
        <v>43682</v>
      </c>
      <c r="B51" s="4" t="s">
        <v>34</v>
      </c>
      <c r="C51" s="4">
        <v>450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7">
        <f t="shared" si="10"/>
        <v>18000</v>
      </c>
      <c r="V51" s="8">
        <f>SUM(U50:U51)</f>
        <v>38000</v>
      </c>
    </row>
    <row r="52" spans="1:22">
      <c r="A52" s="3">
        <v>43682</v>
      </c>
      <c r="B52" s="4" t="s">
        <v>35</v>
      </c>
      <c r="C52" s="4">
        <v>400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7">
        <f t="shared" si="10"/>
        <v>16000</v>
      </c>
      <c r="V52" s="8"/>
    </row>
    <row r="53" spans="1:22">
      <c r="A53" s="3">
        <v>43682</v>
      </c>
      <c r="B53" s="4" t="s">
        <v>36</v>
      </c>
      <c r="C53" s="4">
        <v>479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7">
        <f t="shared" si="10"/>
        <v>19160</v>
      </c>
      <c r="V53" s="8"/>
    </row>
    <row r="54" spans="1:22">
      <c r="A54" s="3">
        <v>43682</v>
      </c>
      <c r="B54" s="4" t="s">
        <v>37</v>
      </c>
      <c r="C54" s="4"/>
      <c r="D54" s="4"/>
      <c r="E54" s="4"/>
      <c r="F54" s="4">
        <v>335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7">
        <f t="shared" si="10"/>
        <v>13400</v>
      </c>
      <c r="V54" s="8"/>
    </row>
    <row r="55" spans="1:22">
      <c r="A55" s="3">
        <v>43682</v>
      </c>
      <c r="B55" s="4" t="s">
        <v>38</v>
      </c>
      <c r="C55" s="4"/>
      <c r="D55" s="4"/>
      <c r="E55" s="4"/>
      <c r="F55" s="4">
        <v>300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7">
        <f t="shared" si="10"/>
        <v>12000</v>
      </c>
      <c r="V55" s="8"/>
    </row>
    <row r="56" spans="1:22">
      <c r="A56" s="3">
        <v>43682</v>
      </c>
      <c r="B56" s="4" t="s">
        <v>39</v>
      </c>
      <c r="C56" s="4"/>
      <c r="D56" s="4"/>
      <c r="E56" s="4"/>
      <c r="F56" s="4">
        <v>360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7">
        <f t="shared" si="10"/>
        <v>14400</v>
      </c>
      <c r="V56" s="8">
        <f>SUM(U52:U56)</f>
        <v>74960</v>
      </c>
    </row>
    <row r="57" spans="1:22">
      <c r="A57" s="71" t="s">
        <v>1</v>
      </c>
      <c r="B57" s="71"/>
      <c r="C57" s="6">
        <f t="shared" ref="C57:T57" si="29">SUM(C47:C56)</f>
        <v>2179</v>
      </c>
      <c r="D57" s="6">
        <f t="shared" si="29"/>
        <v>0</v>
      </c>
      <c r="E57" s="6">
        <f t="shared" si="29"/>
        <v>0</v>
      </c>
      <c r="F57" s="6">
        <f t="shared" si="29"/>
        <v>995</v>
      </c>
      <c r="G57" s="6">
        <f t="shared" si="29"/>
        <v>0</v>
      </c>
      <c r="H57" s="6">
        <f t="shared" si="29"/>
        <v>0</v>
      </c>
      <c r="I57" s="6">
        <f t="shared" si="29"/>
        <v>471</v>
      </c>
      <c r="J57" s="6">
        <f t="shared" si="29"/>
        <v>435</v>
      </c>
      <c r="K57" s="6">
        <f t="shared" si="29"/>
        <v>0</v>
      </c>
      <c r="L57" s="6">
        <f t="shared" si="29"/>
        <v>0</v>
      </c>
      <c r="M57" s="6">
        <f t="shared" si="29"/>
        <v>250</v>
      </c>
      <c r="N57" s="6">
        <f t="shared" si="29"/>
        <v>0</v>
      </c>
      <c r="O57" s="6">
        <f t="shared" si="29"/>
        <v>0</v>
      </c>
      <c r="P57" s="6">
        <f t="shared" si="29"/>
        <v>0</v>
      </c>
      <c r="Q57" s="6">
        <f t="shared" si="29"/>
        <v>9</v>
      </c>
      <c r="R57" s="6">
        <f t="shared" si="29"/>
        <v>2</v>
      </c>
      <c r="S57" s="6">
        <f t="shared" si="29"/>
        <v>0</v>
      </c>
      <c r="T57" s="6">
        <f t="shared" si="29"/>
        <v>0</v>
      </c>
      <c r="U57" s="46">
        <f t="shared" si="10"/>
        <v>170285</v>
      </c>
      <c r="V57" s="8"/>
    </row>
    <row r="58" spans="1:22">
      <c r="A58" s="3">
        <v>43683</v>
      </c>
      <c r="B58" s="4" t="s">
        <v>22</v>
      </c>
      <c r="C58" s="4"/>
      <c r="D58" s="4"/>
      <c r="E58" s="4"/>
      <c r="F58" s="4"/>
      <c r="G58" s="4"/>
      <c r="H58" s="4"/>
      <c r="I58" s="4">
        <v>10</v>
      </c>
      <c r="J58" s="4">
        <v>331</v>
      </c>
      <c r="K58" s="4">
        <v>50</v>
      </c>
      <c r="L58" s="4"/>
      <c r="M58" s="4"/>
      <c r="N58" s="4">
        <v>50</v>
      </c>
      <c r="O58" s="4"/>
      <c r="P58" s="4"/>
      <c r="Q58" s="4"/>
      <c r="R58" s="4"/>
      <c r="S58" s="4"/>
      <c r="T58" s="4"/>
      <c r="U58" s="7">
        <f t="shared" si="10"/>
        <v>13680</v>
      </c>
      <c r="V58" s="8"/>
    </row>
    <row r="59" spans="1:22">
      <c r="A59" s="3">
        <v>43683</v>
      </c>
      <c r="B59" s="4" t="s">
        <v>24</v>
      </c>
      <c r="C59" s="4"/>
      <c r="D59" s="4"/>
      <c r="E59" s="4"/>
      <c r="F59" s="4"/>
      <c r="G59" s="4"/>
      <c r="H59" s="4"/>
      <c r="I59" s="4">
        <v>500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7">
        <f t="shared" si="10"/>
        <v>12500</v>
      </c>
      <c r="V59" s="8"/>
    </row>
    <row r="60" spans="1:22">
      <c r="A60" s="3">
        <v>43683</v>
      </c>
      <c r="B60" s="4" t="s">
        <v>32</v>
      </c>
      <c r="C60" s="4">
        <v>550</v>
      </c>
      <c r="D60" s="4"/>
      <c r="E60" s="4"/>
      <c r="F60" s="4"/>
      <c r="G60" s="4"/>
      <c r="H60" s="4"/>
      <c r="I60" s="4">
        <v>15</v>
      </c>
      <c r="J60" s="4"/>
      <c r="K60" s="4">
        <v>150</v>
      </c>
      <c r="L60" s="4"/>
      <c r="M60" s="4"/>
      <c r="N60" s="4"/>
      <c r="O60" s="4"/>
      <c r="P60" s="4"/>
      <c r="Q60" s="4"/>
      <c r="R60" s="4"/>
      <c r="S60" s="4"/>
      <c r="T60" s="4"/>
      <c r="U60" s="7">
        <f t="shared" si="10"/>
        <v>28375</v>
      </c>
      <c r="V60" s="8">
        <f>SUM(U58:U60)</f>
        <v>54555</v>
      </c>
    </row>
    <row r="61" spans="1:22">
      <c r="A61" s="3">
        <v>43683</v>
      </c>
      <c r="B61" s="4" t="s">
        <v>33</v>
      </c>
      <c r="C61" s="4">
        <v>300</v>
      </c>
      <c r="D61" s="4">
        <v>220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>
        <v>250</v>
      </c>
      <c r="U61" s="7">
        <f t="shared" si="10"/>
        <v>27500</v>
      </c>
      <c r="V61" s="8"/>
    </row>
    <row r="62" spans="1:22">
      <c r="A62" s="3">
        <v>43683</v>
      </c>
      <c r="B62" s="4" t="s">
        <v>34</v>
      </c>
      <c r="C62" s="4">
        <v>150</v>
      </c>
      <c r="D62" s="4">
        <v>200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7">
        <f t="shared" si="10"/>
        <v>11000</v>
      </c>
      <c r="V62" s="8">
        <f>SUM(U61:U62)</f>
        <v>38500</v>
      </c>
    </row>
    <row r="63" spans="1:22">
      <c r="A63" s="3">
        <v>43683</v>
      </c>
      <c r="B63" s="4" t="s">
        <v>35</v>
      </c>
      <c r="C63" s="4">
        <v>300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7">
        <f t="shared" si="10"/>
        <v>12000</v>
      </c>
      <c r="V63" s="8"/>
    </row>
    <row r="64" spans="1:22">
      <c r="A64" s="3">
        <v>43683</v>
      </c>
      <c r="B64" s="4" t="s">
        <v>36</v>
      </c>
      <c r="C64" s="4"/>
      <c r="D64" s="4"/>
      <c r="E64" s="4"/>
      <c r="F64" s="4">
        <v>500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7">
        <f t="shared" si="10"/>
        <v>20000</v>
      </c>
      <c r="V64" s="8"/>
    </row>
    <row r="65" spans="1:22">
      <c r="A65" s="3">
        <v>43683</v>
      </c>
      <c r="B65" s="4" t="s">
        <v>37</v>
      </c>
      <c r="C65" s="4"/>
      <c r="D65" s="4"/>
      <c r="E65" s="4"/>
      <c r="F65" s="4">
        <v>475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7">
        <f t="shared" si="10"/>
        <v>19000</v>
      </c>
      <c r="V65" s="8"/>
    </row>
    <row r="66" spans="1:22">
      <c r="A66" s="3">
        <v>43683</v>
      </c>
      <c r="B66" s="4" t="s">
        <v>38</v>
      </c>
      <c r="C66" s="4"/>
      <c r="D66" s="4"/>
      <c r="E66" s="4"/>
      <c r="F66" s="4">
        <v>425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7">
        <f t="shared" si="10"/>
        <v>17000</v>
      </c>
      <c r="V66" s="8"/>
    </row>
    <row r="67" spans="1:22">
      <c r="A67" s="3">
        <v>43683</v>
      </c>
      <c r="B67" s="4" t="s">
        <v>39</v>
      </c>
      <c r="C67" s="4"/>
      <c r="D67" s="4"/>
      <c r="E67" s="4"/>
      <c r="F67" s="4">
        <v>300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7">
        <f t="shared" si="10"/>
        <v>12000</v>
      </c>
      <c r="V67" s="8">
        <f>SUM(U63:U67)</f>
        <v>80000</v>
      </c>
    </row>
    <row r="68" spans="1:22">
      <c r="A68" s="71" t="s">
        <v>1</v>
      </c>
      <c r="B68" s="71"/>
      <c r="C68" s="6">
        <f t="shared" ref="C68:T68" si="30">SUM(C58:C67)</f>
        <v>1300</v>
      </c>
      <c r="D68" s="6">
        <f t="shared" si="30"/>
        <v>420</v>
      </c>
      <c r="E68" s="6">
        <f t="shared" si="30"/>
        <v>0</v>
      </c>
      <c r="F68" s="6">
        <f t="shared" si="30"/>
        <v>1700</v>
      </c>
      <c r="G68" s="6">
        <f t="shared" si="30"/>
        <v>0</v>
      </c>
      <c r="H68" s="6">
        <f t="shared" si="30"/>
        <v>0</v>
      </c>
      <c r="I68" s="6">
        <f t="shared" si="30"/>
        <v>525</v>
      </c>
      <c r="J68" s="6">
        <f t="shared" si="30"/>
        <v>331</v>
      </c>
      <c r="K68" s="6">
        <f t="shared" si="30"/>
        <v>200</v>
      </c>
      <c r="L68" s="6">
        <f t="shared" si="30"/>
        <v>0</v>
      </c>
      <c r="M68" s="6">
        <f t="shared" si="30"/>
        <v>0</v>
      </c>
      <c r="N68" s="6">
        <f t="shared" si="30"/>
        <v>50</v>
      </c>
      <c r="O68" s="6">
        <f t="shared" si="30"/>
        <v>0</v>
      </c>
      <c r="P68" s="6">
        <f t="shared" si="30"/>
        <v>0</v>
      </c>
      <c r="Q68" s="6">
        <f t="shared" si="30"/>
        <v>0</v>
      </c>
      <c r="R68" s="6">
        <f t="shared" si="30"/>
        <v>0</v>
      </c>
      <c r="S68" s="6">
        <f t="shared" si="30"/>
        <v>0</v>
      </c>
      <c r="T68" s="6">
        <f t="shared" si="30"/>
        <v>250</v>
      </c>
      <c r="U68" s="46">
        <f t="shared" si="10"/>
        <v>173055</v>
      </c>
      <c r="V68" s="8"/>
    </row>
    <row r="69" spans="1:22">
      <c r="A69" s="3">
        <v>43684</v>
      </c>
      <c r="B69" s="4" t="s">
        <v>22</v>
      </c>
      <c r="C69" s="4"/>
      <c r="D69" s="4"/>
      <c r="E69" s="4"/>
      <c r="F69" s="4"/>
      <c r="G69" s="4"/>
      <c r="H69" s="4"/>
      <c r="I69" s="4">
        <v>20</v>
      </c>
      <c r="J69" s="4"/>
      <c r="K69" s="4"/>
      <c r="L69" s="4"/>
      <c r="M69" s="4">
        <v>225</v>
      </c>
      <c r="N69" s="4"/>
      <c r="O69" s="4"/>
      <c r="P69" s="4"/>
      <c r="Q69" s="4"/>
      <c r="R69" s="4">
        <v>8</v>
      </c>
      <c r="S69" s="4"/>
      <c r="T69" s="4"/>
      <c r="U69" s="7">
        <f t="shared" si="10"/>
        <v>15250</v>
      </c>
      <c r="V69" s="8"/>
    </row>
    <row r="70" spans="1:22">
      <c r="A70" s="3">
        <v>43684</v>
      </c>
      <c r="B70" s="4" t="s">
        <v>24</v>
      </c>
      <c r="C70" s="4"/>
      <c r="D70" s="4"/>
      <c r="E70" s="4"/>
      <c r="F70" s="4"/>
      <c r="G70" s="4"/>
      <c r="H70" s="4"/>
      <c r="I70" s="4">
        <v>250</v>
      </c>
      <c r="J70" s="4"/>
      <c r="K70" s="4"/>
      <c r="L70" s="4"/>
      <c r="M70" s="4"/>
      <c r="N70" s="4"/>
      <c r="O70" s="4"/>
      <c r="P70" s="4">
        <v>361</v>
      </c>
      <c r="Q70" s="4"/>
      <c r="R70" s="4"/>
      <c r="S70" s="4"/>
      <c r="T70" s="4"/>
      <c r="U70" s="7">
        <f t="shared" si="10"/>
        <v>15275</v>
      </c>
      <c r="V70" s="8"/>
    </row>
    <row r="71" spans="1:22">
      <c r="A71" s="3">
        <v>43684</v>
      </c>
      <c r="B71" s="4" t="s">
        <v>32</v>
      </c>
      <c r="C71" s="4"/>
      <c r="D71" s="4">
        <v>200</v>
      </c>
      <c r="E71" s="4"/>
      <c r="F71" s="4"/>
      <c r="G71" s="4"/>
      <c r="H71" s="4"/>
      <c r="I71" s="4"/>
      <c r="J71" s="4"/>
      <c r="K71" s="4"/>
      <c r="L71" s="4"/>
      <c r="M71" s="4">
        <v>450</v>
      </c>
      <c r="N71" s="4">
        <v>300</v>
      </c>
      <c r="O71" s="4"/>
      <c r="P71" s="4"/>
      <c r="Q71" s="4"/>
      <c r="R71" s="4">
        <v>8</v>
      </c>
      <c r="S71" s="4"/>
      <c r="T71" s="4"/>
      <c r="U71" s="7">
        <f t="shared" si="10"/>
        <v>35500</v>
      </c>
      <c r="V71" s="8">
        <f>SUM(U69:U71)</f>
        <v>66025</v>
      </c>
    </row>
    <row r="72" spans="1:22">
      <c r="A72" s="3">
        <v>43684</v>
      </c>
      <c r="B72" s="4" t="s">
        <v>33</v>
      </c>
      <c r="C72" s="4">
        <v>400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>
        <v>75</v>
      </c>
      <c r="U72" s="7">
        <f t="shared" si="10"/>
        <v>19000</v>
      </c>
      <c r="V72" s="8"/>
    </row>
    <row r="73" spans="1:22">
      <c r="A73" s="3">
        <v>43684</v>
      </c>
      <c r="B73" s="4" t="s">
        <v>34</v>
      </c>
      <c r="C73" s="4">
        <v>400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>
        <v>50</v>
      </c>
      <c r="U73" s="7">
        <f t="shared" si="10"/>
        <v>18000</v>
      </c>
      <c r="V73" s="8">
        <f>SUM(U72:U73)</f>
        <v>37000</v>
      </c>
    </row>
    <row r="74" spans="1:22">
      <c r="A74" s="3">
        <v>43684</v>
      </c>
      <c r="B74" s="4" t="s">
        <v>35</v>
      </c>
      <c r="C74" s="4">
        <v>220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7">
        <f t="shared" si="10"/>
        <v>8800</v>
      </c>
      <c r="V74" s="8"/>
    </row>
    <row r="75" spans="1:22">
      <c r="A75" s="3">
        <v>43684</v>
      </c>
      <c r="B75" s="4" t="s">
        <v>36</v>
      </c>
      <c r="C75" s="4">
        <v>300</v>
      </c>
      <c r="D75" s="4"/>
      <c r="E75" s="4"/>
      <c r="F75" s="4"/>
      <c r="G75" s="4">
        <v>50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7">
        <f t="shared" si="10"/>
        <v>14500</v>
      </c>
      <c r="V75" s="8"/>
    </row>
    <row r="76" spans="1:22">
      <c r="A76" s="3">
        <v>43684</v>
      </c>
      <c r="B76" s="4" t="s">
        <v>37</v>
      </c>
      <c r="C76" s="4"/>
      <c r="D76" s="4"/>
      <c r="E76" s="4"/>
      <c r="F76" s="4">
        <v>384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7">
        <f t="shared" si="10"/>
        <v>15360</v>
      </c>
      <c r="V76" s="8"/>
    </row>
    <row r="77" spans="1:22">
      <c r="A77" s="3">
        <v>43684</v>
      </c>
      <c r="B77" s="4" t="s">
        <v>38</v>
      </c>
      <c r="C77" s="4"/>
      <c r="D77" s="4"/>
      <c r="E77" s="4"/>
      <c r="F77" s="4">
        <v>350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7">
        <f t="shared" si="10"/>
        <v>14000</v>
      </c>
      <c r="V77" s="8"/>
    </row>
    <row r="78" spans="1:22">
      <c r="A78" s="3">
        <v>43684</v>
      </c>
      <c r="B78" s="4" t="s">
        <v>39</v>
      </c>
      <c r="C78" s="4"/>
      <c r="D78" s="4"/>
      <c r="E78" s="4"/>
      <c r="F78" s="4">
        <v>513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7">
        <f t="shared" ref="U78:U141" si="31">(C78*40)+(D78*25)+(E78*20)+(F78*40)+(G78*50)+(H78*50)+(I78*25)+(J78*30)+(K78*40)+(L78*30)+(M78*30)+(N78*30)+(O78*30)+(P78*25+(Q78*1000)+(R78*1000)+(S78*950)+(T78*40))</f>
        <v>20520</v>
      </c>
      <c r="V78" s="8">
        <f>SUM(U74:U78)</f>
        <v>73180</v>
      </c>
    </row>
    <row r="79" spans="1:22">
      <c r="A79" s="71" t="s">
        <v>1</v>
      </c>
      <c r="B79" s="71"/>
      <c r="C79" s="6">
        <f t="shared" ref="C79:T79" si="32">SUM(C69:C78)</f>
        <v>1320</v>
      </c>
      <c r="D79" s="6">
        <f t="shared" si="32"/>
        <v>200</v>
      </c>
      <c r="E79" s="6">
        <f t="shared" si="32"/>
        <v>0</v>
      </c>
      <c r="F79" s="6">
        <f t="shared" si="32"/>
        <v>1247</v>
      </c>
      <c r="G79" s="6">
        <f t="shared" si="32"/>
        <v>50</v>
      </c>
      <c r="H79" s="6">
        <f t="shared" si="32"/>
        <v>0</v>
      </c>
      <c r="I79" s="6">
        <f t="shared" si="32"/>
        <v>270</v>
      </c>
      <c r="J79" s="6">
        <f t="shared" si="32"/>
        <v>0</v>
      </c>
      <c r="K79" s="6">
        <f t="shared" si="32"/>
        <v>0</v>
      </c>
      <c r="L79" s="6">
        <f t="shared" si="32"/>
        <v>0</v>
      </c>
      <c r="M79" s="6">
        <f t="shared" si="32"/>
        <v>675</v>
      </c>
      <c r="N79" s="6">
        <f t="shared" si="32"/>
        <v>300</v>
      </c>
      <c r="O79" s="6">
        <f t="shared" si="32"/>
        <v>0</v>
      </c>
      <c r="P79" s="6">
        <f t="shared" si="32"/>
        <v>361</v>
      </c>
      <c r="Q79" s="6">
        <f t="shared" si="32"/>
        <v>0</v>
      </c>
      <c r="R79" s="6">
        <f t="shared" si="32"/>
        <v>16</v>
      </c>
      <c r="S79" s="6">
        <f t="shared" si="32"/>
        <v>0</v>
      </c>
      <c r="T79" s="6">
        <f t="shared" si="32"/>
        <v>125</v>
      </c>
      <c r="U79" s="46">
        <f t="shared" si="31"/>
        <v>176205</v>
      </c>
      <c r="V79" s="8"/>
    </row>
    <row r="80" spans="1:22">
      <c r="A80" s="3">
        <v>43685</v>
      </c>
      <c r="B80" s="4" t="s">
        <v>22</v>
      </c>
      <c r="C80" s="4"/>
      <c r="D80" s="4"/>
      <c r="E80" s="4"/>
      <c r="F80" s="4"/>
      <c r="G80" s="4"/>
      <c r="H80" s="4"/>
      <c r="I80" s="4">
        <v>10</v>
      </c>
      <c r="J80" s="4"/>
      <c r="K80" s="4">
        <v>50</v>
      </c>
      <c r="L80" s="4"/>
      <c r="M80" s="4"/>
      <c r="N80" s="4">
        <v>150</v>
      </c>
      <c r="O80" s="4"/>
      <c r="P80" s="4"/>
      <c r="Q80" s="4"/>
      <c r="R80" s="4">
        <v>20</v>
      </c>
      <c r="S80" s="4"/>
      <c r="T80" s="4"/>
      <c r="U80" s="7">
        <f t="shared" si="31"/>
        <v>26750</v>
      </c>
      <c r="V80" s="8"/>
    </row>
    <row r="81" spans="1:22">
      <c r="A81" s="3">
        <v>43685</v>
      </c>
      <c r="B81" s="4" t="s">
        <v>24</v>
      </c>
      <c r="C81" s="4"/>
      <c r="D81" s="4"/>
      <c r="E81" s="4"/>
      <c r="F81" s="4"/>
      <c r="G81" s="4"/>
      <c r="H81" s="4"/>
      <c r="I81" s="4">
        <v>575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7">
        <f t="shared" si="31"/>
        <v>14375</v>
      </c>
      <c r="V81" s="8"/>
    </row>
    <row r="82" spans="1:22">
      <c r="A82" s="3">
        <v>43685</v>
      </c>
      <c r="B82" s="4" t="s">
        <v>32</v>
      </c>
      <c r="C82" s="4">
        <v>487</v>
      </c>
      <c r="D82" s="4"/>
      <c r="E82" s="4"/>
      <c r="F82" s="4"/>
      <c r="G82" s="4"/>
      <c r="H82" s="4"/>
      <c r="I82" s="4">
        <v>15</v>
      </c>
      <c r="J82" s="4"/>
      <c r="K82" s="4"/>
      <c r="L82" s="4"/>
      <c r="M82" s="4">
        <v>150</v>
      </c>
      <c r="N82" s="4">
        <v>100</v>
      </c>
      <c r="O82" s="4"/>
      <c r="P82" s="4"/>
      <c r="Q82" s="4"/>
      <c r="R82" s="4"/>
      <c r="S82" s="4"/>
      <c r="T82" s="4"/>
      <c r="U82" s="7">
        <f t="shared" si="31"/>
        <v>27355</v>
      </c>
      <c r="V82" s="8">
        <f>SUM(U80:U82)</f>
        <v>68480</v>
      </c>
    </row>
    <row r="83" spans="1:22">
      <c r="A83" s="3">
        <v>43685</v>
      </c>
      <c r="B83" s="4" t="s">
        <v>33</v>
      </c>
      <c r="C83" s="4">
        <v>650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7">
        <f t="shared" si="31"/>
        <v>26000</v>
      </c>
      <c r="V83" s="8"/>
    </row>
    <row r="84" spans="1:22">
      <c r="A84" s="3">
        <v>43685</v>
      </c>
      <c r="B84" s="4" t="s">
        <v>34</v>
      </c>
      <c r="C84" s="4">
        <v>300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7">
        <f t="shared" si="31"/>
        <v>12000</v>
      </c>
      <c r="V84" s="8">
        <f>SUM(U83:U84)</f>
        <v>38000</v>
      </c>
    </row>
    <row r="85" spans="1:22">
      <c r="A85" s="3">
        <v>43685</v>
      </c>
      <c r="B85" s="4" t="s">
        <v>35</v>
      </c>
      <c r="C85" s="4"/>
      <c r="D85" s="4"/>
      <c r="E85" s="4"/>
      <c r="F85" s="4">
        <v>450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7">
        <f t="shared" si="31"/>
        <v>18000</v>
      </c>
      <c r="V85" s="8"/>
    </row>
    <row r="86" spans="1:22">
      <c r="A86" s="3">
        <v>43685</v>
      </c>
      <c r="B86" s="4" t="s">
        <v>36</v>
      </c>
      <c r="C86" s="4">
        <v>300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7">
        <f t="shared" si="31"/>
        <v>12000</v>
      </c>
      <c r="V86" s="8"/>
    </row>
    <row r="87" spans="1:22">
      <c r="A87" s="3">
        <v>43685</v>
      </c>
      <c r="B87" s="4" t="s">
        <v>37</v>
      </c>
      <c r="C87" s="4">
        <v>200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7">
        <f t="shared" si="31"/>
        <v>8000</v>
      </c>
      <c r="V87" s="8"/>
    </row>
    <row r="88" spans="1:22">
      <c r="A88" s="3">
        <v>43685</v>
      </c>
      <c r="B88" s="4" t="s">
        <v>38</v>
      </c>
      <c r="C88" s="4"/>
      <c r="D88" s="4"/>
      <c r="E88" s="4"/>
      <c r="F88" s="4">
        <v>120</v>
      </c>
      <c r="G88" s="4">
        <v>200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7">
        <f t="shared" si="31"/>
        <v>14800</v>
      </c>
      <c r="V88" s="8"/>
    </row>
    <row r="89" spans="1:22">
      <c r="A89" s="3">
        <v>43685</v>
      </c>
      <c r="B89" s="4" t="s">
        <v>39</v>
      </c>
      <c r="C89" s="4"/>
      <c r="D89" s="4"/>
      <c r="E89" s="4"/>
      <c r="F89" s="4">
        <v>180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7">
        <f t="shared" si="31"/>
        <v>7200</v>
      </c>
      <c r="V89" s="8">
        <f>SUM(U85:U89)</f>
        <v>60000</v>
      </c>
    </row>
    <row r="90" spans="1:22">
      <c r="A90" s="71" t="s">
        <v>1</v>
      </c>
      <c r="B90" s="71"/>
      <c r="C90" s="6">
        <f t="shared" ref="C90:T90" si="33">SUM(C80:C89)</f>
        <v>1937</v>
      </c>
      <c r="D90" s="6">
        <f t="shared" si="33"/>
        <v>0</v>
      </c>
      <c r="E90" s="6">
        <f t="shared" si="33"/>
        <v>0</v>
      </c>
      <c r="F90" s="6">
        <f t="shared" si="33"/>
        <v>750</v>
      </c>
      <c r="G90" s="6">
        <f t="shared" si="33"/>
        <v>200</v>
      </c>
      <c r="H90" s="6">
        <f t="shared" si="33"/>
        <v>0</v>
      </c>
      <c r="I90" s="6">
        <f t="shared" si="33"/>
        <v>600</v>
      </c>
      <c r="J90" s="6">
        <f t="shared" si="33"/>
        <v>0</v>
      </c>
      <c r="K90" s="6">
        <f t="shared" si="33"/>
        <v>50</v>
      </c>
      <c r="L90" s="6">
        <f t="shared" si="33"/>
        <v>0</v>
      </c>
      <c r="M90" s="6">
        <f t="shared" si="33"/>
        <v>150</v>
      </c>
      <c r="N90" s="6">
        <f t="shared" si="33"/>
        <v>250</v>
      </c>
      <c r="O90" s="6">
        <f t="shared" si="33"/>
        <v>0</v>
      </c>
      <c r="P90" s="6">
        <f t="shared" si="33"/>
        <v>0</v>
      </c>
      <c r="Q90" s="6">
        <f t="shared" si="33"/>
        <v>0</v>
      </c>
      <c r="R90" s="6">
        <f t="shared" si="33"/>
        <v>20</v>
      </c>
      <c r="S90" s="6">
        <f t="shared" si="33"/>
        <v>0</v>
      </c>
      <c r="T90" s="6">
        <f t="shared" si="33"/>
        <v>0</v>
      </c>
      <c r="U90" s="46">
        <f t="shared" si="31"/>
        <v>166480</v>
      </c>
      <c r="V90" s="8">
        <f>SUM(C90:S90)</f>
        <v>3957</v>
      </c>
    </row>
    <row r="91" spans="1:22">
      <c r="A91" s="3">
        <v>43686</v>
      </c>
      <c r="B91" s="4" t="s">
        <v>22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>
        <v>68</v>
      </c>
      <c r="P91" s="4"/>
      <c r="Q91" s="4"/>
      <c r="R91" s="4">
        <v>16</v>
      </c>
      <c r="S91" s="4"/>
      <c r="T91" s="4"/>
      <c r="U91" s="7">
        <f t="shared" si="31"/>
        <v>18040</v>
      </c>
      <c r="V91" s="8"/>
    </row>
    <row r="92" spans="1:22">
      <c r="A92" s="3">
        <v>43686</v>
      </c>
      <c r="B92" s="4" t="s">
        <v>24</v>
      </c>
      <c r="C92" s="4"/>
      <c r="D92" s="4"/>
      <c r="E92" s="4"/>
      <c r="F92" s="4"/>
      <c r="G92" s="4"/>
      <c r="H92" s="4"/>
      <c r="I92" s="4">
        <v>550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7">
        <f t="shared" si="31"/>
        <v>13750</v>
      </c>
      <c r="V92" s="8"/>
    </row>
    <row r="93" spans="1:22">
      <c r="A93" s="3">
        <v>43686</v>
      </c>
      <c r="B93" s="4" t="s">
        <v>32</v>
      </c>
      <c r="C93" s="4"/>
      <c r="D93" s="4"/>
      <c r="E93" s="4"/>
      <c r="F93" s="4"/>
      <c r="G93" s="4"/>
      <c r="H93" s="4"/>
      <c r="I93" s="4">
        <v>10</v>
      </c>
      <c r="J93" s="4"/>
      <c r="K93" s="4">
        <v>195</v>
      </c>
      <c r="L93" s="4"/>
      <c r="M93" s="4">
        <v>500</v>
      </c>
      <c r="N93" s="4"/>
      <c r="O93" s="4"/>
      <c r="P93" s="4"/>
      <c r="Q93" s="4"/>
      <c r="R93" s="4"/>
      <c r="S93" s="4"/>
      <c r="T93" s="4"/>
      <c r="U93" s="7">
        <f t="shared" si="31"/>
        <v>23050</v>
      </c>
      <c r="V93" s="8">
        <f>SUM(U91:U93)</f>
        <v>54840</v>
      </c>
    </row>
    <row r="94" spans="1:22">
      <c r="A94" s="3">
        <v>43686</v>
      </c>
      <c r="B94" s="4" t="s">
        <v>33</v>
      </c>
      <c r="C94" s="4">
        <v>700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7">
        <f t="shared" si="31"/>
        <v>28000</v>
      </c>
      <c r="V94" s="8"/>
    </row>
    <row r="95" spans="1:22">
      <c r="A95" s="3">
        <v>43686</v>
      </c>
      <c r="B95" s="4" t="s">
        <v>34</v>
      </c>
      <c r="C95" s="4">
        <v>180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7">
        <f t="shared" si="31"/>
        <v>7200</v>
      </c>
      <c r="V95" s="8">
        <f>SUM(U94:U95)</f>
        <v>35200</v>
      </c>
    </row>
    <row r="96" spans="1:22">
      <c r="A96" s="3">
        <v>43686</v>
      </c>
      <c r="B96" s="4" t="s">
        <v>35</v>
      </c>
      <c r="C96" s="4">
        <v>350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7">
        <f t="shared" si="31"/>
        <v>14000</v>
      </c>
      <c r="V96" s="8"/>
    </row>
    <row r="97" spans="1:23">
      <c r="A97" s="3">
        <v>43686</v>
      </c>
      <c r="B97" s="4" t="s">
        <v>36</v>
      </c>
      <c r="C97" s="4">
        <v>380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7">
        <f t="shared" si="31"/>
        <v>15200</v>
      </c>
      <c r="V97" s="8"/>
    </row>
    <row r="98" spans="1:23">
      <c r="A98" s="3">
        <v>43686</v>
      </c>
      <c r="B98" s="4" t="s">
        <v>37</v>
      </c>
      <c r="C98" s="4">
        <v>51</v>
      </c>
      <c r="D98" s="4"/>
      <c r="E98" s="4"/>
      <c r="F98" s="4">
        <v>232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7">
        <f t="shared" si="31"/>
        <v>11320</v>
      </c>
      <c r="V98" s="8"/>
    </row>
    <row r="99" spans="1:23">
      <c r="A99" s="3">
        <v>43686</v>
      </c>
      <c r="B99" s="4" t="s">
        <v>38</v>
      </c>
      <c r="C99" s="4"/>
      <c r="D99" s="4"/>
      <c r="E99" s="4"/>
      <c r="F99" s="4">
        <v>300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7">
        <f t="shared" si="31"/>
        <v>12000</v>
      </c>
      <c r="V99" s="8"/>
    </row>
    <row r="100" spans="1:23">
      <c r="A100" s="3">
        <v>43686</v>
      </c>
      <c r="B100" s="4" t="s">
        <v>39</v>
      </c>
      <c r="C100" s="4"/>
      <c r="D100" s="4"/>
      <c r="E100" s="4"/>
      <c r="F100" s="4">
        <v>180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7">
        <f t="shared" si="31"/>
        <v>7200</v>
      </c>
      <c r="V100" s="8">
        <f>SUM(U96:U100)</f>
        <v>59720</v>
      </c>
    </row>
    <row r="101" spans="1:23">
      <c r="A101" s="71" t="s">
        <v>1</v>
      </c>
      <c r="B101" s="71"/>
      <c r="C101" s="6">
        <f t="shared" ref="C101:T101" si="34">SUM(C91:C100)</f>
        <v>1661</v>
      </c>
      <c r="D101" s="6">
        <f t="shared" si="34"/>
        <v>0</v>
      </c>
      <c r="E101" s="6">
        <f t="shared" si="34"/>
        <v>0</v>
      </c>
      <c r="F101" s="6">
        <f t="shared" si="34"/>
        <v>712</v>
      </c>
      <c r="G101" s="6">
        <f t="shared" si="34"/>
        <v>0</v>
      </c>
      <c r="H101" s="6">
        <f t="shared" si="34"/>
        <v>0</v>
      </c>
      <c r="I101" s="6">
        <f t="shared" si="34"/>
        <v>560</v>
      </c>
      <c r="J101" s="6">
        <f t="shared" si="34"/>
        <v>0</v>
      </c>
      <c r="K101" s="6">
        <f t="shared" si="34"/>
        <v>195</v>
      </c>
      <c r="L101" s="6">
        <f t="shared" si="34"/>
        <v>0</v>
      </c>
      <c r="M101" s="6">
        <f t="shared" si="34"/>
        <v>500</v>
      </c>
      <c r="N101" s="6">
        <f t="shared" si="34"/>
        <v>0</v>
      </c>
      <c r="O101" s="6">
        <f t="shared" si="34"/>
        <v>68</v>
      </c>
      <c r="P101" s="6">
        <f t="shared" si="34"/>
        <v>0</v>
      </c>
      <c r="Q101" s="6">
        <f t="shared" si="34"/>
        <v>0</v>
      </c>
      <c r="R101" s="6">
        <f t="shared" si="34"/>
        <v>16</v>
      </c>
      <c r="S101" s="6">
        <f t="shared" si="34"/>
        <v>0</v>
      </c>
      <c r="T101" s="6">
        <f t="shared" si="34"/>
        <v>0</v>
      </c>
      <c r="U101" s="46">
        <f t="shared" si="31"/>
        <v>149760</v>
      </c>
      <c r="V101" s="8"/>
    </row>
    <row r="102" spans="1:23">
      <c r="A102" s="3">
        <v>43687</v>
      </c>
      <c r="B102" s="4" t="s">
        <v>22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>
        <v>78</v>
      </c>
      <c r="P102" s="4"/>
      <c r="Q102" s="4"/>
      <c r="R102" s="4">
        <v>6</v>
      </c>
      <c r="S102" s="4"/>
      <c r="T102" s="4"/>
      <c r="U102" s="7">
        <f t="shared" si="31"/>
        <v>8340</v>
      </c>
      <c r="V102" s="8"/>
    </row>
    <row r="103" spans="1:23">
      <c r="A103" s="3">
        <v>43687</v>
      </c>
      <c r="B103" s="4" t="s">
        <v>24</v>
      </c>
      <c r="C103" s="4"/>
      <c r="D103" s="4"/>
      <c r="E103" s="4"/>
      <c r="F103" s="4"/>
      <c r="G103" s="4"/>
      <c r="H103" s="4"/>
      <c r="I103" s="4">
        <v>314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7">
        <f t="shared" si="31"/>
        <v>7850</v>
      </c>
      <c r="V103" s="8"/>
    </row>
    <row r="104" spans="1:23">
      <c r="A104" s="3">
        <v>43687</v>
      </c>
      <c r="B104" s="4" t="s">
        <v>32</v>
      </c>
      <c r="C104" s="4">
        <v>220</v>
      </c>
      <c r="D104" s="4"/>
      <c r="E104" s="4"/>
      <c r="F104" s="4"/>
      <c r="G104" s="4"/>
      <c r="H104" s="4"/>
      <c r="I104" s="4">
        <v>13</v>
      </c>
      <c r="J104" s="4"/>
      <c r="K104" s="4"/>
      <c r="L104" s="4"/>
      <c r="M104" s="4">
        <v>100</v>
      </c>
      <c r="N104" s="4">
        <v>1</v>
      </c>
      <c r="O104" s="4"/>
      <c r="P104" s="4"/>
      <c r="Q104" s="4"/>
      <c r="R104" s="4"/>
      <c r="S104" s="4"/>
      <c r="T104" s="4"/>
      <c r="U104" s="7">
        <f t="shared" si="31"/>
        <v>12155</v>
      </c>
      <c r="V104" s="8">
        <f>SUM(U102:U104)</f>
        <v>28345</v>
      </c>
    </row>
    <row r="105" spans="1:23">
      <c r="A105" s="3">
        <v>43687</v>
      </c>
      <c r="B105" s="4" t="s">
        <v>33</v>
      </c>
      <c r="C105" s="4">
        <v>500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7">
        <f t="shared" si="31"/>
        <v>20000</v>
      </c>
      <c r="V105" s="8"/>
    </row>
    <row r="106" spans="1:23">
      <c r="A106" s="3">
        <v>43687</v>
      </c>
      <c r="B106" s="4" t="s">
        <v>34</v>
      </c>
      <c r="C106" s="4">
        <v>200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7">
        <f t="shared" si="31"/>
        <v>8000</v>
      </c>
      <c r="V106" s="8">
        <f>SUM(U105:U106)</f>
        <v>28000</v>
      </c>
    </row>
    <row r="107" spans="1:23">
      <c r="A107" s="3">
        <v>43687</v>
      </c>
      <c r="B107" s="4" t="s">
        <v>35</v>
      </c>
      <c r="C107" s="4">
        <v>300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7">
        <f t="shared" si="31"/>
        <v>12000</v>
      </c>
      <c r="V107" s="8"/>
    </row>
    <row r="108" spans="1:23">
      <c r="A108" s="3">
        <v>43687</v>
      </c>
      <c r="B108" s="4" t="s">
        <v>36</v>
      </c>
      <c r="C108" s="4">
        <v>222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7">
        <f t="shared" si="31"/>
        <v>8880</v>
      </c>
      <c r="V108" s="8"/>
    </row>
    <row r="109" spans="1:23">
      <c r="A109" s="3">
        <v>43687</v>
      </c>
      <c r="B109" s="4" t="s">
        <v>37</v>
      </c>
      <c r="C109" s="4">
        <v>100</v>
      </c>
      <c r="D109" s="4"/>
      <c r="E109" s="4"/>
      <c r="F109" s="4">
        <v>150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7">
        <f t="shared" si="31"/>
        <v>10000</v>
      </c>
      <c r="V109" s="8"/>
    </row>
    <row r="110" spans="1:23">
      <c r="A110" s="3">
        <v>43687</v>
      </c>
      <c r="B110" s="4" t="s">
        <v>38</v>
      </c>
      <c r="C110" s="4"/>
      <c r="D110" s="4"/>
      <c r="E110" s="4"/>
      <c r="F110" s="4">
        <v>201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7">
        <f t="shared" si="31"/>
        <v>8040</v>
      </c>
      <c r="V110" s="8"/>
    </row>
    <row r="111" spans="1:23">
      <c r="A111" s="3">
        <v>43687</v>
      </c>
      <c r="B111" s="4" t="s">
        <v>39</v>
      </c>
      <c r="C111" s="4"/>
      <c r="D111" s="4"/>
      <c r="E111" s="4"/>
      <c r="F111" s="4">
        <v>180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7">
        <f t="shared" si="31"/>
        <v>7200</v>
      </c>
      <c r="V111" s="8">
        <f>SUM(U107:U111)</f>
        <v>46120</v>
      </c>
    </row>
    <row r="112" spans="1:23">
      <c r="A112" s="71" t="s">
        <v>1</v>
      </c>
      <c r="B112" s="71"/>
      <c r="C112" s="6">
        <f t="shared" ref="C112:T112" si="35">SUM(C102:C111)</f>
        <v>1542</v>
      </c>
      <c r="D112" s="6">
        <f t="shared" si="35"/>
        <v>0</v>
      </c>
      <c r="E112" s="6">
        <f t="shared" si="35"/>
        <v>0</v>
      </c>
      <c r="F112" s="6">
        <f t="shared" si="35"/>
        <v>531</v>
      </c>
      <c r="G112" s="6">
        <f t="shared" si="35"/>
        <v>0</v>
      </c>
      <c r="H112" s="6">
        <f t="shared" si="35"/>
        <v>0</v>
      </c>
      <c r="I112" s="6">
        <f t="shared" si="35"/>
        <v>327</v>
      </c>
      <c r="J112" s="6">
        <f t="shared" si="35"/>
        <v>0</v>
      </c>
      <c r="K112" s="6">
        <f t="shared" si="35"/>
        <v>0</v>
      </c>
      <c r="L112" s="6">
        <f t="shared" si="35"/>
        <v>0</v>
      </c>
      <c r="M112" s="6">
        <f t="shared" si="35"/>
        <v>100</v>
      </c>
      <c r="N112" s="6">
        <f t="shared" si="35"/>
        <v>1</v>
      </c>
      <c r="O112" s="6">
        <f t="shared" si="35"/>
        <v>78</v>
      </c>
      <c r="P112" s="6">
        <f t="shared" si="35"/>
        <v>0</v>
      </c>
      <c r="Q112" s="6">
        <f t="shared" si="35"/>
        <v>0</v>
      </c>
      <c r="R112" s="6">
        <f t="shared" si="35"/>
        <v>6</v>
      </c>
      <c r="S112" s="6">
        <f t="shared" si="35"/>
        <v>0</v>
      </c>
      <c r="T112" s="6">
        <f t="shared" si="35"/>
        <v>0</v>
      </c>
      <c r="U112" s="46">
        <f t="shared" si="31"/>
        <v>102465</v>
      </c>
      <c r="V112" s="8">
        <f>SUM(C112:T112)</f>
        <v>2585</v>
      </c>
      <c r="W112">
        <f>U112+U101+U90+U79+U68+U57</f>
        <v>938250</v>
      </c>
    </row>
    <row r="113" spans="1:22">
      <c r="A113" s="3">
        <v>43688</v>
      </c>
      <c r="B113" s="4" t="s">
        <v>22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7">
        <f t="shared" si="31"/>
        <v>0</v>
      </c>
      <c r="V113" s="8"/>
    </row>
    <row r="114" spans="1:22">
      <c r="A114" s="3">
        <v>43688</v>
      </c>
      <c r="B114" s="4" t="s">
        <v>24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7">
        <f t="shared" si="31"/>
        <v>0</v>
      </c>
      <c r="V114" s="8"/>
    </row>
    <row r="115" spans="1:22">
      <c r="A115" s="3">
        <v>43688</v>
      </c>
      <c r="B115" s="4" t="s">
        <v>32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7">
        <f t="shared" si="31"/>
        <v>0</v>
      </c>
      <c r="V115" s="8">
        <f>SUM(U113:U115)</f>
        <v>0</v>
      </c>
    </row>
    <row r="116" spans="1:22">
      <c r="A116" s="3">
        <v>43688</v>
      </c>
      <c r="B116" s="4" t="s">
        <v>33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7">
        <f t="shared" si="31"/>
        <v>0</v>
      </c>
      <c r="V116" s="8"/>
    </row>
    <row r="117" spans="1:22">
      <c r="A117" s="3">
        <v>43688</v>
      </c>
      <c r="B117" s="4" t="s">
        <v>34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7">
        <f t="shared" si="31"/>
        <v>0</v>
      </c>
      <c r="V117" s="8">
        <f>SUM(U116:U117)</f>
        <v>0</v>
      </c>
    </row>
    <row r="118" spans="1:22">
      <c r="A118" s="3">
        <v>43688</v>
      </c>
      <c r="B118" s="4" t="s">
        <v>35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7">
        <f t="shared" si="31"/>
        <v>0</v>
      </c>
      <c r="V118" s="8"/>
    </row>
    <row r="119" spans="1:22">
      <c r="A119" s="3">
        <v>43688</v>
      </c>
      <c r="B119" s="4" t="s">
        <v>36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7">
        <f t="shared" si="31"/>
        <v>0</v>
      </c>
      <c r="V119" s="8"/>
    </row>
    <row r="120" spans="1:22">
      <c r="A120" s="3">
        <v>43688</v>
      </c>
      <c r="B120" s="4" t="s">
        <v>37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7">
        <f t="shared" si="31"/>
        <v>0</v>
      </c>
      <c r="V120" s="8"/>
    </row>
    <row r="121" spans="1:22">
      <c r="A121" s="3">
        <v>43688</v>
      </c>
      <c r="B121" s="4" t="s">
        <v>38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7">
        <f t="shared" si="31"/>
        <v>0</v>
      </c>
      <c r="V121" s="8"/>
    </row>
    <row r="122" spans="1:22">
      <c r="A122" s="3">
        <v>43688</v>
      </c>
      <c r="B122" s="4" t="s">
        <v>39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7">
        <f t="shared" si="31"/>
        <v>0</v>
      </c>
      <c r="V122" s="8">
        <f>SUM(U118:U122)</f>
        <v>0</v>
      </c>
    </row>
    <row r="123" spans="1:22">
      <c r="A123" s="71" t="s">
        <v>1</v>
      </c>
      <c r="B123" s="71"/>
      <c r="C123" s="6">
        <f t="shared" ref="C123:T123" si="36">SUM(C113:C122)</f>
        <v>0</v>
      </c>
      <c r="D123" s="6">
        <f t="shared" si="36"/>
        <v>0</v>
      </c>
      <c r="E123" s="6">
        <f t="shared" si="36"/>
        <v>0</v>
      </c>
      <c r="F123" s="6">
        <f t="shared" si="36"/>
        <v>0</v>
      </c>
      <c r="G123" s="6">
        <f t="shared" si="36"/>
        <v>0</v>
      </c>
      <c r="H123" s="6">
        <f t="shared" si="36"/>
        <v>0</v>
      </c>
      <c r="I123" s="6">
        <f t="shared" si="36"/>
        <v>0</v>
      </c>
      <c r="J123" s="6">
        <f t="shared" si="36"/>
        <v>0</v>
      </c>
      <c r="K123" s="6">
        <f t="shared" si="36"/>
        <v>0</v>
      </c>
      <c r="L123" s="6">
        <f t="shared" si="36"/>
        <v>0</v>
      </c>
      <c r="M123" s="6">
        <f t="shared" si="36"/>
        <v>0</v>
      </c>
      <c r="N123" s="6">
        <f t="shared" si="36"/>
        <v>0</v>
      </c>
      <c r="O123" s="6">
        <f t="shared" si="36"/>
        <v>0</v>
      </c>
      <c r="P123" s="6">
        <f t="shared" si="36"/>
        <v>0</v>
      </c>
      <c r="Q123" s="6">
        <f t="shared" si="36"/>
        <v>0</v>
      </c>
      <c r="R123" s="6">
        <f t="shared" si="36"/>
        <v>0</v>
      </c>
      <c r="S123" s="6">
        <f t="shared" si="36"/>
        <v>0</v>
      </c>
      <c r="T123" s="6">
        <f t="shared" si="36"/>
        <v>0</v>
      </c>
      <c r="U123" s="46">
        <f t="shared" si="31"/>
        <v>0</v>
      </c>
      <c r="V123" s="8"/>
    </row>
    <row r="124" spans="1:22">
      <c r="A124" s="3">
        <v>43689</v>
      </c>
      <c r="B124" s="4" t="s">
        <v>22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>
        <v>104</v>
      </c>
      <c r="P124" s="4"/>
      <c r="Q124" s="4"/>
      <c r="R124" s="4">
        <v>6</v>
      </c>
      <c r="S124" s="4"/>
      <c r="T124" s="4"/>
      <c r="U124" s="7">
        <f t="shared" si="31"/>
        <v>9120</v>
      </c>
      <c r="V124" s="8"/>
    </row>
    <row r="125" spans="1:22">
      <c r="A125" s="3">
        <v>43689</v>
      </c>
      <c r="B125" s="4" t="s">
        <v>24</v>
      </c>
      <c r="C125" s="4"/>
      <c r="D125" s="4"/>
      <c r="E125" s="4"/>
      <c r="F125" s="4"/>
      <c r="G125" s="4"/>
      <c r="H125" s="4"/>
      <c r="I125" s="4">
        <v>510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7">
        <f t="shared" si="31"/>
        <v>12750</v>
      </c>
      <c r="V125" s="8"/>
    </row>
    <row r="126" spans="1:22">
      <c r="A126" s="3">
        <v>43689</v>
      </c>
      <c r="B126" s="4" t="s">
        <v>32</v>
      </c>
      <c r="C126" s="4"/>
      <c r="D126" s="4"/>
      <c r="E126" s="4"/>
      <c r="F126" s="4"/>
      <c r="G126" s="4"/>
      <c r="H126" s="4"/>
      <c r="I126" s="4">
        <v>20</v>
      </c>
      <c r="J126" s="4"/>
      <c r="K126" s="4">
        <v>560</v>
      </c>
      <c r="L126" s="4"/>
      <c r="M126" s="4"/>
      <c r="N126" s="4"/>
      <c r="O126" s="4"/>
      <c r="P126" s="4"/>
      <c r="Q126" s="4"/>
      <c r="R126" s="4"/>
      <c r="S126" s="4"/>
      <c r="T126" s="4"/>
      <c r="U126" s="7">
        <f t="shared" si="31"/>
        <v>22900</v>
      </c>
      <c r="V126" s="8">
        <f>SUM(U124:U126)</f>
        <v>44770</v>
      </c>
    </row>
    <row r="127" spans="1:22">
      <c r="A127" s="3">
        <v>43689</v>
      </c>
      <c r="B127" s="4" t="s">
        <v>33</v>
      </c>
      <c r="C127" s="4">
        <v>450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7">
        <f t="shared" si="31"/>
        <v>18000</v>
      </c>
      <c r="V127" s="8"/>
    </row>
    <row r="128" spans="1:22">
      <c r="A128" s="3">
        <v>43689</v>
      </c>
      <c r="B128" s="4" t="s">
        <v>34</v>
      </c>
      <c r="C128" s="4">
        <v>450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7">
        <f t="shared" si="31"/>
        <v>18000</v>
      </c>
      <c r="V128" s="8">
        <f>SUM(U127:U128)</f>
        <v>36000</v>
      </c>
    </row>
    <row r="129" spans="1:22">
      <c r="A129" s="3">
        <v>43689</v>
      </c>
      <c r="B129" s="4" t="s">
        <v>35</v>
      </c>
      <c r="C129" s="4">
        <v>180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7">
        <f t="shared" si="31"/>
        <v>7200</v>
      </c>
      <c r="V129" s="8"/>
    </row>
    <row r="130" spans="1:22">
      <c r="A130" s="3">
        <v>43689</v>
      </c>
      <c r="B130" s="4" t="s">
        <v>36</v>
      </c>
      <c r="C130" s="4"/>
      <c r="D130" s="4"/>
      <c r="E130" s="4"/>
      <c r="F130" s="4">
        <v>226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7">
        <f t="shared" si="31"/>
        <v>9040</v>
      </c>
      <c r="V130" s="8"/>
    </row>
    <row r="131" spans="1:22">
      <c r="A131" s="3">
        <v>43689</v>
      </c>
      <c r="B131" s="4" t="s">
        <v>37</v>
      </c>
      <c r="C131" s="4"/>
      <c r="D131" s="4"/>
      <c r="E131" s="4"/>
      <c r="F131" s="4">
        <v>300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7">
        <f t="shared" si="31"/>
        <v>12000</v>
      </c>
      <c r="V131" s="8"/>
    </row>
    <row r="132" spans="1:22">
      <c r="A132" s="3">
        <v>43689</v>
      </c>
      <c r="B132" s="4" t="s">
        <v>38</v>
      </c>
      <c r="C132" s="4">
        <v>220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7">
        <f t="shared" si="31"/>
        <v>8800</v>
      </c>
      <c r="V132" s="8"/>
    </row>
    <row r="133" spans="1:22">
      <c r="A133" s="3">
        <v>43689</v>
      </c>
      <c r="B133" s="4" t="s">
        <v>39</v>
      </c>
      <c r="C133" s="4"/>
      <c r="D133" s="4"/>
      <c r="E133" s="4"/>
      <c r="F133" s="4">
        <v>240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7">
        <f t="shared" si="31"/>
        <v>9600</v>
      </c>
      <c r="V133" s="8">
        <f>SUM(U129:U133)</f>
        <v>46640</v>
      </c>
    </row>
    <row r="134" spans="1:22">
      <c r="A134" s="71" t="s">
        <v>1</v>
      </c>
      <c r="B134" s="71"/>
      <c r="C134" s="6">
        <f t="shared" ref="C134:T134" si="37">SUM(C124:C133)</f>
        <v>1300</v>
      </c>
      <c r="D134" s="6">
        <f t="shared" si="37"/>
        <v>0</v>
      </c>
      <c r="E134" s="6">
        <f t="shared" si="37"/>
        <v>0</v>
      </c>
      <c r="F134" s="6">
        <f t="shared" si="37"/>
        <v>766</v>
      </c>
      <c r="G134" s="6">
        <f t="shared" si="37"/>
        <v>0</v>
      </c>
      <c r="H134" s="6">
        <f t="shared" si="37"/>
        <v>0</v>
      </c>
      <c r="I134" s="6">
        <f t="shared" si="37"/>
        <v>530</v>
      </c>
      <c r="J134" s="6">
        <f t="shared" si="37"/>
        <v>0</v>
      </c>
      <c r="K134" s="6">
        <f t="shared" si="37"/>
        <v>560</v>
      </c>
      <c r="L134" s="6">
        <f t="shared" si="37"/>
        <v>0</v>
      </c>
      <c r="M134" s="6">
        <f t="shared" si="37"/>
        <v>0</v>
      </c>
      <c r="N134" s="6">
        <f t="shared" si="37"/>
        <v>0</v>
      </c>
      <c r="O134" s="6">
        <f t="shared" si="37"/>
        <v>104</v>
      </c>
      <c r="P134" s="6">
        <f t="shared" si="37"/>
        <v>0</v>
      </c>
      <c r="Q134" s="6">
        <f t="shared" si="37"/>
        <v>0</v>
      </c>
      <c r="R134" s="6">
        <f t="shared" si="37"/>
        <v>6</v>
      </c>
      <c r="S134" s="6">
        <f t="shared" si="37"/>
        <v>0</v>
      </c>
      <c r="T134" s="6">
        <f t="shared" si="37"/>
        <v>0</v>
      </c>
      <c r="U134" s="46">
        <f t="shared" si="31"/>
        <v>127410</v>
      </c>
      <c r="V134" s="8"/>
    </row>
    <row r="135" spans="1:22">
      <c r="A135" s="3">
        <v>43690</v>
      </c>
      <c r="B135" s="4" t="s">
        <v>22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>
        <v>78</v>
      </c>
      <c r="P135" s="4"/>
      <c r="Q135" s="4"/>
      <c r="R135" s="4">
        <v>14</v>
      </c>
      <c r="S135" s="4"/>
      <c r="T135" s="4"/>
      <c r="U135" s="7">
        <f t="shared" si="31"/>
        <v>16340</v>
      </c>
      <c r="V135" s="8"/>
    </row>
    <row r="136" spans="1:22">
      <c r="A136" s="3">
        <v>43690</v>
      </c>
      <c r="B136" s="4" t="s">
        <v>24</v>
      </c>
      <c r="C136" s="4"/>
      <c r="D136" s="4"/>
      <c r="E136" s="4"/>
      <c r="F136" s="4"/>
      <c r="G136" s="4"/>
      <c r="H136" s="4"/>
      <c r="I136" s="4">
        <v>550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7">
        <f t="shared" si="31"/>
        <v>13750</v>
      </c>
      <c r="V136" s="8"/>
    </row>
    <row r="137" spans="1:22">
      <c r="A137" s="3">
        <v>43690</v>
      </c>
      <c r="B137" s="4" t="s">
        <v>32</v>
      </c>
      <c r="C137" s="4">
        <v>200</v>
      </c>
      <c r="D137" s="4">
        <v>296</v>
      </c>
      <c r="E137" s="4"/>
      <c r="F137" s="4"/>
      <c r="G137" s="4"/>
      <c r="H137" s="4"/>
      <c r="I137" s="4">
        <v>11</v>
      </c>
      <c r="J137" s="4"/>
      <c r="K137" s="4"/>
      <c r="L137" s="4"/>
      <c r="M137" s="4">
        <v>200</v>
      </c>
      <c r="N137" s="4"/>
      <c r="O137" s="4"/>
      <c r="P137" s="4"/>
      <c r="Q137" s="4"/>
      <c r="R137" s="4"/>
      <c r="S137" s="4"/>
      <c r="T137" s="4"/>
      <c r="U137" s="7">
        <f t="shared" si="31"/>
        <v>21675</v>
      </c>
      <c r="V137" s="8">
        <f>SUM(U135:U137)</f>
        <v>51765</v>
      </c>
    </row>
    <row r="138" spans="1:22">
      <c r="A138" s="3">
        <v>43690</v>
      </c>
      <c r="B138" s="4" t="s">
        <v>33</v>
      </c>
      <c r="C138" s="4">
        <v>300</v>
      </c>
      <c r="D138" s="4">
        <v>200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7">
        <f t="shared" si="31"/>
        <v>17000</v>
      </c>
      <c r="V138" s="8"/>
    </row>
    <row r="139" spans="1:22">
      <c r="A139" s="3">
        <v>43690</v>
      </c>
      <c r="B139" s="4" t="s">
        <v>34</v>
      </c>
      <c r="C139" s="4">
        <v>250</v>
      </c>
      <c r="D139" s="4">
        <v>200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7">
        <f t="shared" si="31"/>
        <v>15000</v>
      </c>
      <c r="V139" s="8">
        <f>SUM(U138:U139)</f>
        <v>32000</v>
      </c>
    </row>
    <row r="140" spans="1:22">
      <c r="A140" s="3">
        <v>43690</v>
      </c>
      <c r="B140" s="4" t="s">
        <v>35</v>
      </c>
      <c r="C140" s="4"/>
      <c r="D140" s="4"/>
      <c r="E140" s="4"/>
      <c r="F140" s="4">
        <v>250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7">
        <f t="shared" si="31"/>
        <v>10000</v>
      </c>
      <c r="V140" s="8"/>
    </row>
    <row r="141" spans="1:22">
      <c r="A141" s="3">
        <v>43690</v>
      </c>
      <c r="B141" s="4" t="s">
        <v>36</v>
      </c>
      <c r="C141" s="4"/>
      <c r="D141" s="4"/>
      <c r="E141" s="4"/>
      <c r="F141" s="4">
        <v>325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7">
        <f t="shared" si="31"/>
        <v>13000</v>
      </c>
      <c r="V141" s="8"/>
    </row>
    <row r="142" spans="1:22">
      <c r="A142" s="3">
        <v>43690</v>
      </c>
      <c r="B142" s="4" t="s">
        <v>37</v>
      </c>
      <c r="C142" s="4"/>
      <c r="D142" s="4"/>
      <c r="E142" s="4"/>
      <c r="F142" s="4">
        <v>300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7">
        <f t="shared" ref="U142:U205" si="38">(C142*40)+(D142*25)+(E142*20)+(F142*40)+(G142*50)+(H142*50)+(I142*25)+(J142*30)+(K142*40)+(L142*30)+(M142*30)+(N142*30)+(O142*30)+(P142*25+(Q142*1000)+(R142*1000)+(S142*950)+(T142*40))</f>
        <v>12000</v>
      </c>
      <c r="V142" s="8"/>
    </row>
    <row r="143" spans="1:22">
      <c r="A143" s="3">
        <v>43690</v>
      </c>
      <c r="B143" s="4" t="s">
        <v>38</v>
      </c>
      <c r="C143" s="4"/>
      <c r="D143" s="4"/>
      <c r="E143" s="4"/>
      <c r="F143" s="4">
        <v>245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7">
        <f t="shared" si="38"/>
        <v>9800</v>
      </c>
      <c r="V143" s="8"/>
    </row>
    <row r="144" spans="1:22">
      <c r="A144" s="3">
        <v>43690</v>
      </c>
      <c r="B144" s="4" t="s">
        <v>39</v>
      </c>
      <c r="C144" s="4"/>
      <c r="D144" s="4"/>
      <c r="E144" s="4"/>
      <c r="F144" s="4">
        <v>350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7">
        <f t="shared" si="38"/>
        <v>14000</v>
      </c>
      <c r="V144" s="8">
        <f>SUM(U140:U144)</f>
        <v>58800</v>
      </c>
    </row>
    <row r="145" spans="1:22">
      <c r="A145" s="71" t="s">
        <v>1</v>
      </c>
      <c r="B145" s="71"/>
      <c r="C145" s="6">
        <f t="shared" ref="C145:T145" si="39">SUM(C135:C144)</f>
        <v>750</v>
      </c>
      <c r="D145" s="6">
        <f t="shared" si="39"/>
        <v>696</v>
      </c>
      <c r="E145" s="6">
        <f t="shared" si="39"/>
        <v>0</v>
      </c>
      <c r="F145" s="6">
        <f t="shared" si="39"/>
        <v>1470</v>
      </c>
      <c r="G145" s="6">
        <f t="shared" si="39"/>
        <v>0</v>
      </c>
      <c r="H145" s="6">
        <f t="shared" si="39"/>
        <v>0</v>
      </c>
      <c r="I145" s="6">
        <f t="shared" si="39"/>
        <v>561</v>
      </c>
      <c r="J145" s="6">
        <f t="shared" si="39"/>
        <v>0</v>
      </c>
      <c r="K145" s="6">
        <f t="shared" si="39"/>
        <v>0</v>
      </c>
      <c r="L145" s="6">
        <f t="shared" si="39"/>
        <v>0</v>
      </c>
      <c r="M145" s="6">
        <f t="shared" si="39"/>
        <v>200</v>
      </c>
      <c r="N145" s="6">
        <f t="shared" si="39"/>
        <v>0</v>
      </c>
      <c r="O145" s="6">
        <f t="shared" si="39"/>
        <v>78</v>
      </c>
      <c r="P145" s="6">
        <f t="shared" si="39"/>
        <v>0</v>
      </c>
      <c r="Q145" s="6">
        <f t="shared" si="39"/>
        <v>0</v>
      </c>
      <c r="R145" s="6">
        <f t="shared" si="39"/>
        <v>14</v>
      </c>
      <c r="S145" s="6">
        <f t="shared" si="39"/>
        <v>0</v>
      </c>
      <c r="T145" s="6">
        <f t="shared" si="39"/>
        <v>0</v>
      </c>
      <c r="U145" s="46">
        <f t="shared" si="38"/>
        <v>142565</v>
      </c>
      <c r="V145" s="8"/>
    </row>
    <row r="146" spans="1:22">
      <c r="A146" s="3">
        <v>43691</v>
      </c>
      <c r="B146" s="4" t="s">
        <v>22</v>
      </c>
      <c r="C146" s="4"/>
      <c r="D146" s="4"/>
      <c r="E146" s="4"/>
      <c r="F146" s="4"/>
      <c r="G146" s="4"/>
      <c r="H146" s="4"/>
      <c r="I146" s="4">
        <v>5</v>
      </c>
      <c r="J146" s="4">
        <v>450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7">
        <f t="shared" si="38"/>
        <v>13625</v>
      </c>
      <c r="V146" s="8"/>
    </row>
    <row r="147" spans="1:22">
      <c r="A147" s="3">
        <v>43691</v>
      </c>
      <c r="B147" s="4" t="s">
        <v>24</v>
      </c>
      <c r="C147" s="4"/>
      <c r="D147" s="4"/>
      <c r="E147" s="4"/>
      <c r="F147" s="4"/>
      <c r="G147" s="4"/>
      <c r="H147" s="4"/>
      <c r="I147" s="4">
        <v>500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7">
        <f t="shared" si="38"/>
        <v>12500</v>
      </c>
      <c r="V147" s="8"/>
    </row>
    <row r="148" spans="1:22">
      <c r="A148" s="3">
        <v>43691</v>
      </c>
      <c r="B148" s="4" t="s">
        <v>32</v>
      </c>
      <c r="C148" s="4"/>
      <c r="D148" s="4">
        <v>280</v>
      </c>
      <c r="E148" s="4"/>
      <c r="F148" s="4"/>
      <c r="G148" s="4"/>
      <c r="H148" s="4"/>
      <c r="I148" s="4">
        <v>15</v>
      </c>
      <c r="J148" s="4"/>
      <c r="K148" s="4"/>
      <c r="L148" s="4"/>
      <c r="M148" s="4">
        <v>283</v>
      </c>
      <c r="N148" s="4">
        <v>199</v>
      </c>
      <c r="O148" s="4"/>
      <c r="P148" s="4"/>
      <c r="Q148" s="4"/>
      <c r="R148" s="4">
        <v>6</v>
      </c>
      <c r="S148" s="4"/>
      <c r="T148" s="4"/>
      <c r="U148" s="7">
        <f t="shared" si="38"/>
        <v>27835</v>
      </c>
      <c r="V148" s="8">
        <f>SUM(U146:U148)</f>
        <v>53960</v>
      </c>
    </row>
    <row r="149" spans="1:22">
      <c r="A149" s="3">
        <v>43691</v>
      </c>
      <c r="B149" s="4" t="s">
        <v>33</v>
      </c>
      <c r="C149" s="4">
        <v>550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7">
        <f t="shared" si="38"/>
        <v>22000</v>
      </c>
      <c r="V149" s="8"/>
    </row>
    <row r="150" spans="1:22">
      <c r="A150" s="3">
        <v>43691</v>
      </c>
      <c r="B150" s="4" t="s">
        <v>34</v>
      </c>
      <c r="C150" s="4">
        <v>500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7">
        <f t="shared" si="38"/>
        <v>20000</v>
      </c>
      <c r="V150" s="8">
        <f>SUM(U149:U150)</f>
        <v>42000</v>
      </c>
    </row>
    <row r="151" spans="1:22">
      <c r="A151" s="3">
        <v>43691</v>
      </c>
      <c r="B151" s="4" t="s">
        <v>35</v>
      </c>
      <c r="C151" s="4">
        <v>250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7">
        <f t="shared" si="38"/>
        <v>10000</v>
      </c>
      <c r="V151" s="8"/>
    </row>
    <row r="152" spans="1:22">
      <c r="A152" s="3">
        <v>43691</v>
      </c>
      <c r="B152" s="4" t="s">
        <v>36</v>
      </c>
      <c r="C152" s="4"/>
      <c r="D152" s="4"/>
      <c r="E152" s="4"/>
      <c r="F152" s="4">
        <v>200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7">
        <f t="shared" si="38"/>
        <v>8000</v>
      </c>
      <c r="V152" s="8"/>
    </row>
    <row r="153" spans="1:22">
      <c r="A153" s="3">
        <v>43691</v>
      </c>
      <c r="B153" s="4" t="s">
        <v>37</v>
      </c>
      <c r="C153" s="4">
        <v>300</v>
      </c>
      <c r="D153" s="4"/>
      <c r="E153" s="4"/>
      <c r="F153" s="4"/>
      <c r="G153" s="4">
        <v>50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7">
        <f t="shared" si="38"/>
        <v>14500</v>
      </c>
      <c r="V153" s="8"/>
    </row>
    <row r="154" spans="1:22">
      <c r="A154" s="3">
        <v>43691</v>
      </c>
      <c r="B154" s="4" t="s">
        <v>38</v>
      </c>
      <c r="C154" s="4"/>
      <c r="D154" s="4"/>
      <c r="E154" s="4"/>
      <c r="F154" s="4">
        <v>400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7">
        <f t="shared" si="38"/>
        <v>16000</v>
      </c>
      <c r="V154" s="8"/>
    </row>
    <row r="155" spans="1:22">
      <c r="A155" s="3">
        <v>43691</v>
      </c>
      <c r="B155" s="4" t="s">
        <v>39</v>
      </c>
      <c r="C155" s="4"/>
      <c r="D155" s="4"/>
      <c r="E155" s="4"/>
      <c r="F155" s="4">
        <v>300</v>
      </c>
      <c r="G155" s="4">
        <v>60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7">
        <f t="shared" si="38"/>
        <v>15000</v>
      </c>
      <c r="V155" s="8">
        <f>SUM(U151:U155)</f>
        <v>63500</v>
      </c>
    </row>
    <row r="156" spans="1:22">
      <c r="A156" s="71" t="s">
        <v>1</v>
      </c>
      <c r="B156" s="71"/>
      <c r="C156" s="6">
        <f t="shared" ref="C156:T156" si="40">SUM(C146:C155)</f>
        <v>1600</v>
      </c>
      <c r="D156" s="6">
        <f t="shared" si="40"/>
        <v>280</v>
      </c>
      <c r="E156" s="6">
        <f t="shared" si="40"/>
        <v>0</v>
      </c>
      <c r="F156" s="6">
        <f t="shared" si="40"/>
        <v>900</v>
      </c>
      <c r="G156" s="6">
        <f t="shared" si="40"/>
        <v>110</v>
      </c>
      <c r="H156" s="6">
        <f t="shared" si="40"/>
        <v>0</v>
      </c>
      <c r="I156" s="6">
        <f t="shared" si="40"/>
        <v>520</v>
      </c>
      <c r="J156" s="6">
        <f t="shared" si="40"/>
        <v>450</v>
      </c>
      <c r="K156" s="6">
        <f t="shared" si="40"/>
        <v>0</v>
      </c>
      <c r="L156" s="6">
        <f t="shared" si="40"/>
        <v>0</v>
      </c>
      <c r="M156" s="6">
        <f t="shared" si="40"/>
        <v>283</v>
      </c>
      <c r="N156" s="6">
        <f t="shared" si="40"/>
        <v>199</v>
      </c>
      <c r="O156" s="6">
        <f t="shared" si="40"/>
        <v>0</v>
      </c>
      <c r="P156" s="6">
        <f t="shared" si="40"/>
        <v>0</v>
      </c>
      <c r="Q156" s="6">
        <f t="shared" si="40"/>
        <v>0</v>
      </c>
      <c r="R156" s="6">
        <f t="shared" si="40"/>
        <v>6</v>
      </c>
      <c r="S156" s="6">
        <f t="shared" si="40"/>
        <v>0</v>
      </c>
      <c r="T156" s="6">
        <f t="shared" si="40"/>
        <v>0</v>
      </c>
      <c r="U156" s="46">
        <f t="shared" si="38"/>
        <v>159460</v>
      </c>
      <c r="V156" s="8"/>
    </row>
    <row r="157" spans="1:22">
      <c r="A157" s="3">
        <v>43692</v>
      </c>
      <c r="B157" s="4" t="s">
        <v>22</v>
      </c>
      <c r="C157" s="4"/>
      <c r="D157" s="4"/>
      <c r="E157" s="4"/>
      <c r="F157" s="4"/>
      <c r="G157" s="4"/>
      <c r="H157" s="4"/>
      <c r="I157" s="4">
        <v>20</v>
      </c>
      <c r="J157" s="4">
        <v>150</v>
      </c>
      <c r="K157" s="4">
        <v>192</v>
      </c>
      <c r="L157" s="4"/>
      <c r="M157" s="4"/>
      <c r="N157" s="4"/>
      <c r="O157" s="4"/>
      <c r="P157" s="4"/>
      <c r="Q157" s="4"/>
      <c r="R157" s="4"/>
      <c r="S157" s="4"/>
      <c r="T157" s="4"/>
      <c r="U157" s="7">
        <f t="shared" si="38"/>
        <v>12680</v>
      </c>
      <c r="V157" s="8"/>
    </row>
    <row r="158" spans="1:22">
      <c r="A158" s="3">
        <v>43692</v>
      </c>
      <c r="B158" s="4" t="s">
        <v>24</v>
      </c>
      <c r="C158" s="4"/>
      <c r="D158" s="4"/>
      <c r="E158" s="4"/>
      <c r="F158" s="4"/>
      <c r="G158" s="4"/>
      <c r="H158" s="4"/>
      <c r="I158" s="4">
        <v>200</v>
      </c>
      <c r="J158" s="4"/>
      <c r="K158" s="4"/>
      <c r="L158" s="4"/>
      <c r="M158" s="4"/>
      <c r="N158" s="4"/>
      <c r="O158" s="4"/>
      <c r="P158" s="4">
        <v>300</v>
      </c>
      <c r="Q158" s="4"/>
      <c r="R158" s="4"/>
      <c r="S158" s="4"/>
      <c r="T158" s="4"/>
      <c r="U158" s="7">
        <f t="shared" si="38"/>
        <v>12500</v>
      </c>
      <c r="V158" s="8"/>
    </row>
    <row r="159" spans="1:22">
      <c r="A159" s="3">
        <v>43692</v>
      </c>
      <c r="B159" s="4" t="s">
        <v>32</v>
      </c>
      <c r="C159" s="4"/>
      <c r="D159" s="4"/>
      <c r="E159" s="4"/>
      <c r="F159" s="4"/>
      <c r="G159" s="4"/>
      <c r="H159" s="4"/>
      <c r="I159" s="4"/>
      <c r="J159" s="4">
        <v>166</v>
      </c>
      <c r="K159" s="4">
        <v>100</v>
      </c>
      <c r="L159" s="4"/>
      <c r="M159" s="4">
        <v>50</v>
      </c>
      <c r="N159" s="4"/>
      <c r="O159" s="4"/>
      <c r="P159" s="4"/>
      <c r="Q159" s="4"/>
      <c r="R159" s="4">
        <v>5</v>
      </c>
      <c r="S159" s="4"/>
      <c r="T159" s="4"/>
      <c r="U159" s="7">
        <f t="shared" si="38"/>
        <v>15480</v>
      </c>
      <c r="V159" s="8">
        <f>SUM(U157:U159)</f>
        <v>40660</v>
      </c>
    </row>
    <row r="160" spans="1:22">
      <c r="A160" s="3">
        <v>43692</v>
      </c>
      <c r="B160" s="4" t="s">
        <v>33</v>
      </c>
      <c r="C160" s="4">
        <v>900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7">
        <f t="shared" si="38"/>
        <v>36000</v>
      </c>
      <c r="V160" s="8"/>
    </row>
    <row r="161" spans="1:22">
      <c r="A161" s="3">
        <v>43692</v>
      </c>
      <c r="B161" s="4" t="s">
        <v>34</v>
      </c>
      <c r="C161" s="4">
        <v>400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7">
        <f t="shared" si="38"/>
        <v>16000</v>
      </c>
      <c r="V161" s="8">
        <f>SUM(U160:U161)</f>
        <v>52000</v>
      </c>
    </row>
    <row r="162" spans="1:22">
      <c r="A162" s="3">
        <v>43692</v>
      </c>
      <c r="B162" s="4" t="s">
        <v>35</v>
      </c>
      <c r="C162" s="4">
        <v>300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7">
        <f t="shared" si="38"/>
        <v>12000</v>
      </c>
      <c r="V162" s="8"/>
    </row>
    <row r="163" spans="1:22">
      <c r="A163" s="3">
        <v>43692</v>
      </c>
      <c r="B163" s="4" t="s">
        <v>36</v>
      </c>
      <c r="C163" s="4"/>
      <c r="D163" s="4"/>
      <c r="E163" s="4"/>
      <c r="F163" s="4">
        <v>180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>
        <v>2</v>
      </c>
      <c r="T163" s="4"/>
      <c r="U163" s="7">
        <f t="shared" si="38"/>
        <v>9100</v>
      </c>
      <c r="V163" s="8"/>
    </row>
    <row r="164" spans="1:22">
      <c r="A164" s="3">
        <v>43692</v>
      </c>
      <c r="B164" s="4" t="s">
        <v>37</v>
      </c>
      <c r="C164" s="4">
        <v>200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7">
        <f t="shared" si="38"/>
        <v>8000</v>
      </c>
      <c r="V164" s="8"/>
    </row>
    <row r="165" spans="1:22">
      <c r="A165" s="3">
        <v>43692</v>
      </c>
      <c r="B165" s="4" t="s">
        <v>38</v>
      </c>
      <c r="C165" s="4"/>
      <c r="D165" s="4"/>
      <c r="E165" s="4"/>
      <c r="F165" s="4">
        <v>300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7">
        <f t="shared" si="38"/>
        <v>12000</v>
      </c>
      <c r="V165" s="8"/>
    </row>
    <row r="166" spans="1:22">
      <c r="A166" s="3">
        <v>43692</v>
      </c>
      <c r="B166" s="4" t="s">
        <v>39</v>
      </c>
      <c r="C166" s="4"/>
      <c r="D166" s="4"/>
      <c r="E166" s="4"/>
      <c r="F166" s="4">
        <v>182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7">
        <f t="shared" si="38"/>
        <v>7280</v>
      </c>
      <c r="V166" s="8">
        <f>SUM(U162:U166)</f>
        <v>48380</v>
      </c>
    </row>
    <row r="167" spans="1:22">
      <c r="A167" s="71" t="s">
        <v>1</v>
      </c>
      <c r="B167" s="71"/>
      <c r="C167" s="6">
        <f t="shared" ref="C167:T167" si="41">SUM(C157:C166)</f>
        <v>1800</v>
      </c>
      <c r="D167" s="6">
        <f t="shared" si="41"/>
        <v>0</v>
      </c>
      <c r="E167" s="6">
        <f t="shared" si="41"/>
        <v>0</v>
      </c>
      <c r="F167" s="6">
        <f t="shared" si="41"/>
        <v>662</v>
      </c>
      <c r="G167" s="6">
        <f t="shared" si="41"/>
        <v>0</v>
      </c>
      <c r="H167" s="6">
        <f t="shared" si="41"/>
        <v>0</v>
      </c>
      <c r="I167" s="6">
        <f t="shared" si="41"/>
        <v>220</v>
      </c>
      <c r="J167" s="6">
        <f t="shared" si="41"/>
        <v>316</v>
      </c>
      <c r="K167" s="6">
        <f t="shared" si="41"/>
        <v>292</v>
      </c>
      <c r="L167" s="6">
        <f t="shared" si="41"/>
        <v>0</v>
      </c>
      <c r="M167" s="6">
        <f t="shared" si="41"/>
        <v>50</v>
      </c>
      <c r="N167" s="6">
        <f t="shared" si="41"/>
        <v>0</v>
      </c>
      <c r="O167" s="6">
        <f t="shared" si="41"/>
        <v>0</v>
      </c>
      <c r="P167" s="6">
        <f t="shared" si="41"/>
        <v>300</v>
      </c>
      <c r="Q167" s="6">
        <f t="shared" si="41"/>
        <v>0</v>
      </c>
      <c r="R167" s="6">
        <f t="shared" si="41"/>
        <v>5</v>
      </c>
      <c r="S167" s="6">
        <f t="shared" si="41"/>
        <v>2</v>
      </c>
      <c r="T167" s="6">
        <f t="shared" si="41"/>
        <v>0</v>
      </c>
      <c r="U167" s="46">
        <f t="shared" si="38"/>
        <v>141040</v>
      </c>
      <c r="V167" s="8">
        <f>SUM(C167:T167)</f>
        <v>3647</v>
      </c>
    </row>
    <row r="168" spans="1:22">
      <c r="A168" s="3">
        <v>43693</v>
      </c>
      <c r="B168" s="4" t="s">
        <v>22</v>
      </c>
      <c r="C168" s="4"/>
      <c r="D168" s="4"/>
      <c r="E168" s="4"/>
      <c r="F168" s="4"/>
      <c r="G168" s="4"/>
      <c r="H168" s="4"/>
      <c r="I168" s="4">
        <v>5</v>
      </c>
      <c r="J168" s="4"/>
      <c r="K168" s="4"/>
      <c r="L168" s="4"/>
      <c r="M168" s="4">
        <v>378</v>
      </c>
      <c r="N168" s="4"/>
      <c r="O168" s="4"/>
      <c r="P168" s="4"/>
      <c r="Q168" s="4"/>
      <c r="R168" s="4"/>
      <c r="S168" s="4"/>
      <c r="T168" s="4"/>
      <c r="U168" s="7">
        <f t="shared" si="38"/>
        <v>11465</v>
      </c>
      <c r="V168" s="8"/>
    </row>
    <row r="169" spans="1:22">
      <c r="A169" s="3">
        <v>43693</v>
      </c>
      <c r="B169" s="4" t="s">
        <v>24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>
        <v>500</v>
      </c>
      <c r="Q169" s="4"/>
      <c r="R169" s="4"/>
      <c r="S169" s="4"/>
      <c r="T169" s="4"/>
      <c r="U169" s="7">
        <f t="shared" si="38"/>
        <v>12500</v>
      </c>
      <c r="V169" s="8"/>
    </row>
    <row r="170" spans="1:22">
      <c r="A170" s="3">
        <v>43693</v>
      </c>
      <c r="B170" s="4" t="s">
        <v>32</v>
      </c>
      <c r="C170" s="4"/>
      <c r="D170" s="4"/>
      <c r="E170" s="4"/>
      <c r="F170" s="4"/>
      <c r="G170" s="4"/>
      <c r="H170" s="4"/>
      <c r="I170" s="4">
        <v>15</v>
      </c>
      <c r="J170" s="4"/>
      <c r="K170" s="4"/>
      <c r="L170" s="4"/>
      <c r="M170" s="4">
        <v>276</v>
      </c>
      <c r="N170" s="4"/>
      <c r="O170" s="4"/>
      <c r="P170" s="4"/>
      <c r="Q170" s="4"/>
      <c r="R170" s="4">
        <v>17</v>
      </c>
      <c r="S170" s="4"/>
      <c r="T170" s="4"/>
      <c r="U170" s="7">
        <f t="shared" si="38"/>
        <v>25655</v>
      </c>
      <c r="V170" s="8">
        <f>SUM(U168:U170)</f>
        <v>49620</v>
      </c>
    </row>
    <row r="171" spans="1:22">
      <c r="A171" s="3">
        <v>43693</v>
      </c>
      <c r="B171" s="4" t="s">
        <v>33</v>
      </c>
      <c r="C171" s="4">
        <v>600</v>
      </c>
      <c r="D171" s="4">
        <v>200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7">
        <f t="shared" si="38"/>
        <v>29000</v>
      </c>
      <c r="V171" s="8"/>
    </row>
    <row r="172" spans="1:22">
      <c r="A172" s="3">
        <v>43693</v>
      </c>
      <c r="B172" s="4" t="s">
        <v>34</v>
      </c>
      <c r="C172" s="4">
        <v>300</v>
      </c>
      <c r="D172" s="4">
        <v>150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7">
        <f t="shared" si="38"/>
        <v>15750</v>
      </c>
      <c r="V172" s="8">
        <f>SUM(U171:U172)</f>
        <v>44750</v>
      </c>
    </row>
    <row r="173" spans="1:22">
      <c r="A173" s="3">
        <v>43693</v>
      </c>
      <c r="B173" s="4" t="s">
        <v>35</v>
      </c>
      <c r="C173" s="4"/>
      <c r="D173" s="4"/>
      <c r="E173" s="4"/>
      <c r="F173" s="4">
        <v>225</v>
      </c>
      <c r="G173" s="4">
        <v>80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7">
        <f t="shared" si="38"/>
        <v>13000</v>
      </c>
      <c r="V173" s="8"/>
    </row>
    <row r="174" spans="1:22">
      <c r="A174" s="3">
        <v>43693</v>
      </c>
      <c r="B174" s="4" t="s">
        <v>36</v>
      </c>
      <c r="C174" s="4">
        <v>300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7">
        <f t="shared" si="38"/>
        <v>12000</v>
      </c>
      <c r="V174" s="8"/>
    </row>
    <row r="175" spans="1:22">
      <c r="A175" s="3">
        <v>43693</v>
      </c>
      <c r="B175" s="4" t="s">
        <v>37</v>
      </c>
      <c r="C175" s="4">
        <v>194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7">
        <f t="shared" si="38"/>
        <v>7760</v>
      </c>
      <c r="V175" s="8"/>
    </row>
    <row r="176" spans="1:22">
      <c r="A176" s="3">
        <v>43693</v>
      </c>
      <c r="B176" s="4" t="s">
        <v>38</v>
      </c>
      <c r="C176" s="4"/>
      <c r="D176" s="4"/>
      <c r="E176" s="4"/>
      <c r="F176" s="4">
        <v>285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7">
        <f t="shared" si="38"/>
        <v>11400</v>
      </c>
      <c r="V176" s="8"/>
    </row>
    <row r="177" spans="1:22">
      <c r="A177" s="3">
        <v>43693</v>
      </c>
      <c r="B177" s="4" t="s">
        <v>39</v>
      </c>
      <c r="C177" s="4"/>
      <c r="D177" s="4"/>
      <c r="E177" s="4"/>
      <c r="F177" s="4">
        <v>120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7">
        <f t="shared" si="38"/>
        <v>4800</v>
      </c>
      <c r="V177" s="8">
        <f>SUM(U173:U177)</f>
        <v>48960</v>
      </c>
    </row>
    <row r="178" spans="1:22">
      <c r="A178" s="71" t="s">
        <v>1</v>
      </c>
      <c r="B178" s="71"/>
      <c r="C178" s="6">
        <f t="shared" ref="C178:T178" si="42">SUM(C168:C177)</f>
        <v>1394</v>
      </c>
      <c r="D178" s="6">
        <f t="shared" si="42"/>
        <v>350</v>
      </c>
      <c r="E178" s="6">
        <f t="shared" si="42"/>
        <v>0</v>
      </c>
      <c r="F178" s="6">
        <f t="shared" si="42"/>
        <v>630</v>
      </c>
      <c r="G178" s="6">
        <f t="shared" si="42"/>
        <v>80</v>
      </c>
      <c r="H178" s="6">
        <f t="shared" si="42"/>
        <v>0</v>
      </c>
      <c r="I178" s="6">
        <f t="shared" si="42"/>
        <v>20</v>
      </c>
      <c r="J178" s="6">
        <f t="shared" si="42"/>
        <v>0</v>
      </c>
      <c r="K178" s="6">
        <f t="shared" si="42"/>
        <v>0</v>
      </c>
      <c r="L178" s="6">
        <f t="shared" si="42"/>
        <v>0</v>
      </c>
      <c r="M178" s="6">
        <f t="shared" si="42"/>
        <v>654</v>
      </c>
      <c r="N178" s="6">
        <f t="shared" si="42"/>
        <v>0</v>
      </c>
      <c r="O178" s="6">
        <f t="shared" si="42"/>
        <v>0</v>
      </c>
      <c r="P178" s="6">
        <f t="shared" si="42"/>
        <v>500</v>
      </c>
      <c r="Q178" s="6">
        <f t="shared" si="42"/>
        <v>0</v>
      </c>
      <c r="R178" s="6">
        <f t="shared" si="42"/>
        <v>17</v>
      </c>
      <c r="S178" s="6">
        <f t="shared" si="42"/>
        <v>0</v>
      </c>
      <c r="T178" s="6">
        <f t="shared" si="42"/>
        <v>0</v>
      </c>
      <c r="U178" s="46">
        <f t="shared" si="38"/>
        <v>143330</v>
      </c>
      <c r="V178" s="8"/>
    </row>
    <row r="179" spans="1:22">
      <c r="A179" s="3">
        <v>43694</v>
      </c>
      <c r="B179" s="4" t="s">
        <v>22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7">
        <f t="shared" si="38"/>
        <v>0</v>
      </c>
      <c r="V179" s="8"/>
    </row>
    <row r="180" spans="1:22">
      <c r="A180" s="3">
        <v>43694</v>
      </c>
      <c r="B180" s="4" t="s">
        <v>24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7">
        <f t="shared" si="38"/>
        <v>0</v>
      </c>
      <c r="V180" s="8"/>
    </row>
    <row r="181" spans="1:22">
      <c r="A181" s="3">
        <v>43694</v>
      </c>
      <c r="B181" s="4" t="s">
        <v>32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7">
        <f t="shared" si="38"/>
        <v>0</v>
      </c>
      <c r="V181" s="8">
        <f>SUM(U179:U181)</f>
        <v>0</v>
      </c>
    </row>
    <row r="182" spans="1:22">
      <c r="A182" s="3">
        <v>43694</v>
      </c>
      <c r="B182" s="4" t="s">
        <v>33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7">
        <f t="shared" si="38"/>
        <v>0</v>
      </c>
      <c r="V182" s="8"/>
    </row>
    <row r="183" spans="1:22">
      <c r="A183" s="3">
        <v>43694</v>
      </c>
      <c r="B183" s="4" t="s">
        <v>34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7">
        <f t="shared" si="38"/>
        <v>0</v>
      </c>
      <c r="V183" s="8">
        <f>SUM(U182:U183)</f>
        <v>0</v>
      </c>
    </row>
    <row r="184" spans="1:22">
      <c r="A184" s="3">
        <v>43694</v>
      </c>
      <c r="B184" s="4" t="s">
        <v>35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7">
        <f t="shared" si="38"/>
        <v>0</v>
      </c>
      <c r="V184" s="8"/>
    </row>
    <row r="185" spans="1:22">
      <c r="A185" s="3">
        <v>43694</v>
      </c>
      <c r="B185" s="4" t="s">
        <v>36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7">
        <f t="shared" si="38"/>
        <v>0</v>
      </c>
      <c r="V185" s="8"/>
    </row>
    <row r="186" spans="1:22">
      <c r="A186" s="3">
        <v>43694</v>
      </c>
      <c r="B186" s="4" t="s">
        <v>37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7">
        <f t="shared" si="38"/>
        <v>0</v>
      </c>
      <c r="V186" s="8"/>
    </row>
    <row r="187" spans="1:22">
      <c r="A187" s="3">
        <v>43694</v>
      </c>
      <c r="B187" s="4" t="s">
        <v>38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7">
        <f t="shared" si="38"/>
        <v>0</v>
      </c>
      <c r="V187" s="8"/>
    </row>
    <row r="188" spans="1:22">
      <c r="A188" s="3">
        <v>43694</v>
      </c>
      <c r="B188" s="4" t="s">
        <v>39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7">
        <f t="shared" si="38"/>
        <v>0</v>
      </c>
      <c r="V188" s="8">
        <f>SUM(U184:U188)</f>
        <v>0</v>
      </c>
    </row>
    <row r="189" spans="1:22">
      <c r="A189" s="71" t="s">
        <v>1</v>
      </c>
      <c r="B189" s="71"/>
      <c r="C189" s="6">
        <f t="shared" ref="C189:T189" si="43">SUM(C179:C188)</f>
        <v>0</v>
      </c>
      <c r="D189" s="6">
        <f t="shared" si="43"/>
        <v>0</v>
      </c>
      <c r="E189" s="6">
        <f t="shared" si="43"/>
        <v>0</v>
      </c>
      <c r="F189" s="6">
        <f t="shared" si="43"/>
        <v>0</v>
      </c>
      <c r="G189" s="6">
        <f t="shared" si="43"/>
        <v>0</v>
      </c>
      <c r="H189" s="6">
        <f t="shared" si="43"/>
        <v>0</v>
      </c>
      <c r="I189" s="6">
        <f t="shared" si="43"/>
        <v>0</v>
      </c>
      <c r="J189" s="6">
        <f t="shared" si="43"/>
        <v>0</v>
      </c>
      <c r="K189" s="6">
        <f t="shared" si="43"/>
        <v>0</v>
      </c>
      <c r="L189" s="6">
        <f t="shared" si="43"/>
        <v>0</v>
      </c>
      <c r="M189" s="6">
        <f t="shared" si="43"/>
        <v>0</v>
      </c>
      <c r="N189" s="6">
        <f t="shared" si="43"/>
        <v>0</v>
      </c>
      <c r="O189" s="6">
        <f t="shared" si="43"/>
        <v>0</v>
      </c>
      <c r="P189" s="6">
        <f t="shared" si="43"/>
        <v>0</v>
      </c>
      <c r="Q189" s="6">
        <f t="shared" si="43"/>
        <v>0</v>
      </c>
      <c r="R189" s="6">
        <f t="shared" si="43"/>
        <v>0</v>
      </c>
      <c r="S189" s="6">
        <f t="shared" si="43"/>
        <v>0</v>
      </c>
      <c r="T189" s="6">
        <f t="shared" si="43"/>
        <v>0</v>
      </c>
      <c r="U189" s="46">
        <f t="shared" si="38"/>
        <v>0</v>
      </c>
      <c r="V189" s="8"/>
    </row>
    <row r="190" spans="1:22">
      <c r="A190" s="3">
        <v>43695</v>
      </c>
      <c r="B190" s="4" t="s">
        <v>22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7">
        <f t="shared" si="38"/>
        <v>0</v>
      </c>
      <c r="V190" s="8"/>
    </row>
    <row r="191" spans="1:22">
      <c r="A191" s="3">
        <v>43695</v>
      </c>
      <c r="B191" s="4" t="s">
        <v>24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7">
        <f t="shared" si="38"/>
        <v>0</v>
      </c>
      <c r="V191" s="8"/>
    </row>
    <row r="192" spans="1:22">
      <c r="A192" s="3">
        <v>43695</v>
      </c>
      <c r="B192" s="4" t="s">
        <v>32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7">
        <f t="shared" si="38"/>
        <v>0</v>
      </c>
      <c r="V192" s="8">
        <f>SUM(U190:U192)</f>
        <v>0</v>
      </c>
    </row>
    <row r="193" spans="1:22">
      <c r="A193" s="3">
        <v>43695</v>
      </c>
      <c r="B193" s="4" t="s">
        <v>33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7">
        <f t="shared" si="38"/>
        <v>0</v>
      </c>
      <c r="V193" s="8"/>
    </row>
    <row r="194" spans="1:22">
      <c r="A194" s="3">
        <v>43695</v>
      </c>
      <c r="B194" s="4" t="s">
        <v>34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7">
        <f t="shared" si="38"/>
        <v>0</v>
      </c>
      <c r="V194" s="8">
        <f>SUM(U193:U194)</f>
        <v>0</v>
      </c>
    </row>
    <row r="195" spans="1:22">
      <c r="A195" s="3">
        <v>43695</v>
      </c>
      <c r="B195" s="4" t="s">
        <v>35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7">
        <f t="shared" si="38"/>
        <v>0</v>
      </c>
      <c r="V195" s="8"/>
    </row>
    <row r="196" spans="1:22">
      <c r="A196" s="3">
        <v>43695</v>
      </c>
      <c r="B196" s="4" t="s">
        <v>36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7">
        <f t="shared" si="38"/>
        <v>0</v>
      </c>
      <c r="V196" s="8"/>
    </row>
    <row r="197" spans="1:22">
      <c r="A197" s="3">
        <v>43695</v>
      </c>
      <c r="B197" s="4" t="s">
        <v>37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7">
        <f t="shared" si="38"/>
        <v>0</v>
      </c>
      <c r="V197" s="8"/>
    </row>
    <row r="198" spans="1:22">
      <c r="A198" s="3">
        <v>43695</v>
      </c>
      <c r="B198" s="4" t="s">
        <v>38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7">
        <f t="shared" si="38"/>
        <v>0</v>
      </c>
      <c r="V198" s="8"/>
    </row>
    <row r="199" spans="1:22">
      <c r="A199" s="3">
        <v>43695</v>
      </c>
      <c r="B199" s="4" t="s">
        <v>39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7">
        <f t="shared" si="38"/>
        <v>0</v>
      </c>
      <c r="V199" s="8">
        <f>SUM(U195:U199)</f>
        <v>0</v>
      </c>
    </row>
    <row r="200" spans="1:22">
      <c r="A200" s="71" t="s">
        <v>1</v>
      </c>
      <c r="B200" s="71"/>
      <c r="C200" s="6">
        <f t="shared" ref="C200:T200" si="44">SUM(C190:C199)</f>
        <v>0</v>
      </c>
      <c r="D200" s="6">
        <f t="shared" si="44"/>
        <v>0</v>
      </c>
      <c r="E200" s="6">
        <f t="shared" si="44"/>
        <v>0</v>
      </c>
      <c r="F200" s="6">
        <f t="shared" si="44"/>
        <v>0</v>
      </c>
      <c r="G200" s="6">
        <f t="shared" si="44"/>
        <v>0</v>
      </c>
      <c r="H200" s="6">
        <f t="shared" si="44"/>
        <v>0</v>
      </c>
      <c r="I200" s="6">
        <f t="shared" si="44"/>
        <v>0</v>
      </c>
      <c r="J200" s="6">
        <f t="shared" si="44"/>
        <v>0</v>
      </c>
      <c r="K200" s="6">
        <f t="shared" si="44"/>
        <v>0</v>
      </c>
      <c r="L200" s="6">
        <f t="shared" si="44"/>
        <v>0</v>
      </c>
      <c r="M200" s="6">
        <f t="shared" si="44"/>
        <v>0</v>
      </c>
      <c r="N200" s="6">
        <f t="shared" si="44"/>
        <v>0</v>
      </c>
      <c r="O200" s="6">
        <f t="shared" si="44"/>
        <v>0</v>
      </c>
      <c r="P200" s="6">
        <f t="shared" si="44"/>
        <v>0</v>
      </c>
      <c r="Q200" s="6">
        <f t="shared" si="44"/>
        <v>0</v>
      </c>
      <c r="R200" s="6">
        <f t="shared" si="44"/>
        <v>0</v>
      </c>
      <c r="S200" s="6">
        <f t="shared" si="44"/>
        <v>0</v>
      </c>
      <c r="T200" s="6">
        <f t="shared" si="44"/>
        <v>0</v>
      </c>
      <c r="U200" s="46">
        <f t="shared" si="38"/>
        <v>0</v>
      </c>
      <c r="V200" s="8"/>
    </row>
    <row r="201" spans="1:22">
      <c r="A201" s="3">
        <v>43696</v>
      </c>
      <c r="B201" s="4" t="s">
        <v>22</v>
      </c>
      <c r="C201" s="4"/>
      <c r="D201" s="4"/>
      <c r="E201" s="4"/>
      <c r="F201" s="4"/>
      <c r="G201" s="4"/>
      <c r="H201" s="4"/>
      <c r="I201" s="4">
        <v>10</v>
      </c>
      <c r="J201" s="4"/>
      <c r="K201" s="4">
        <v>80</v>
      </c>
      <c r="L201" s="4"/>
      <c r="M201" s="4">
        <v>300</v>
      </c>
      <c r="N201" s="4"/>
      <c r="O201" s="4"/>
      <c r="P201" s="4"/>
      <c r="Q201" s="4"/>
      <c r="R201" s="4"/>
      <c r="S201" s="4"/>
      <c r="T201" s="4"/>
      <c r="U201" s="7">
        <f t="shared" si="38"/>
        <v>12450</v>
      </c>
      <c r="V201" s="8"/>
    </row>
    <row r="202" spans="1:22">
      <c r="A202" s="3">
        <v>43696</v>
      </c>
      <c r="B202" s="4" t="s">
        <v>24</v>
      </c>
      <c r="C202" s="4"/>
      <c r="D202" s="4"/>
      <c r="E202" s="4"/>
      <c r="F202" s="4"/>
      <c r="G202" s="4"/>
      <c r="H202" s="4"/>
      <c r="I202" s="4">
        <v>300</v>
      </c>
      <c r="J202" s="4"/>
      <c r="K202" s="4"/>
      <c r="L202" s="4"/>
      <c r="M202" s="4"/>
      <c r="N202" s="4"/>
      <c r="O202" s="4"/>
      <c r="P202" s="4">
        <v>200</v>
      </c>
      <c r="Q202" s="4"/>
      <c r="R202" s="4"/>
      <c r="S202" s="4"/>
      <c r="T202" s="4"/>
      <c r="U202" s="7">
        <f t="shared" si="38"/>
        <v>12500</v>
      </c>
      <c r="V202" s="8"/>
    </row>
    <row r="203" spans="1:22">
      <c r="A203" s="3">
        <v>43696</v>
      </c>
      <c r="B203" s="4" t="s">
        <v>32</v>
      </c>
      <c r="C203" s="4">
        <v>274</v>
      </c>
      <c r="D203" s="4"/>
      <c r="E203" s="4"/>
      <c r="F203" s="4"/>
      <c r="G203" s="4"/>
      <c r="H203" s="4"/>
      <c r="I203" s="4">
        <v>20</v>
      </c>
      <c r="J203" s="4"/>
      <c r="K203" s="4"/>
      <c r="L203" s="4"/>
      <c r="M203" s="4">
        <v>50</v>
      </c>
      <c r="N203" s="4"/>
      <c r="O203" s="4"/>
      <c r="P203" s="4"/>
      <c r="Q203" s="4"/>
      <c r="R203" s="4">
        <v>24</v>
      </c>
      <c r="S203" s="4"/>
      <c r="T203" s="4"/>
      <c r="U203" s="7">
        <f t="shared" si="38"/>
        <v>36960</v>
      </c>
      <c r="V203" s="8">
        <f>SUM(U201:U203)</f>
        <v>61910</v>
      </c>
    </row>
    <row r="204" spans="1:22">
      <c r="A204" s="3">
        <v>43696</v>
      </c>
      <c r="B204" s="4" t="s">
        <v>33</v>
      </c>
      <c r="C204" s="4">
        <v>750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7">
        <f t="shared" si="38"/>
        <v>30000</v>
      </c>
      <c r="V204" s="8"/>
    </row>
    <row r="205" spans="1:22">
      <c r="A205" s="3">
        <v>43696</v>
      </c>
      <c r="B205" s="4" t="s">
        <v>34</v>
      </c>
      <c r="C205" s="4">
        <v>300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7">
        <f t="shared" si="38"/>
        <v>12000</v>
      </c>
      <c r="V205" s="8">
        <f>SUM(U204:U205)</f>
        <v>42000</v>
      </c>
    </row>
    <row r="206" spans="1:22">
      <c r="A206" s="3">
        <v>43696</v>
      </c>
      <c r="B206" s="4" t="s">
        <v>35</v>
      </c>
      <c r="C206" s="4">
        <v>225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7">
        <f t="shared" ref="U206:U269" si="45">(C206*40)+(D206*25)+(E206*20)+(F206*40)+(G206*50)+(H206*50)+(I206*25)+(J206*30)+(K206*40)+(L206*30)+(M206*30)+(N206*30)+(O206*30)+(P206*25+(Q206*1000)+(R206*1000)+(S206*950)+(T206*40))</f>
        <v>9000</v>
      </c>
      <c r="V206" s="8"/>
    </row>
    <row r="207" spans="1:22">
      <c r="A207" s="3">
        <v>43696</v>
      </c>
      <c r="B207" s="4" t="s">
        <v>36</v>
      </c>
      <c r="C207" s="4">
        <v>348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7">
        <f t="shared" si="45"/>
        <v>13920</v>
      </c>
      <c r="V207" s="8"/>
    </row>
    <row r="208" spans="1:22">
      <c r="A208" s="3">
        <v>43696</v>
      </c>
      <c r="B208" s="4" t="s">
        <v>37</v>
      </c>
      <c r="C208" s="4"/>
      <c r="D208" s="4"/>
      <c r="E208" s="4"/>
      <c r="F208" s="4">
        <v>250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7">
        <f t="shared" si="45"/>
        <v>10000</v>
      </c>
      <c r="V208" s="8"/>
    </row>
    <row r="209" spans="1:22">
      <c r="A209" s="3">
        <v>43696</v>
      </c>
      <c r="B209" s="4" t="s">
        <v>38</v>
      </c>
      <c r="C209" s="4"/>
      <c r="D209" s="4"/>
      <c r="E209" s="4"/>
      <c r="F209" s="4">
        <v>350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7">
        <f t="shared" si="45"/>
        <v>14000</v>
      </c>
      <c r="V209" s="8"/>
    </row>
    <row r="210" spans="1:22">
      <c r="A210" s="3">
        <v>43696</v>
      </c>
      <c r="B210" s="4" t="s">
        <v>39</v>
      </c>
      <c r="C210" s="4"/>
      <c r="D210" s="4"/>
      <c r="E210" s="4"/>
      <c r="F210" s="4">
        <v>152</v>
      </c>
      <c r="G210" s="4">
        <v>200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7">
        <f t="shared" si="45"/>
        <v>16080</v>
      </c>
      <c r="V210" s="8">
        <f>SUM(U206:U210)</f>
        <v>63000</v>
      </c>
    </row>
    <row r="211" spans="1:22">
      <c r="A211" s="71" t="s">
        <v>1</v>
      </c>
      <c r="B211" s="71"/>
      <c r="C211" s="6">
        <f t="shared" ref="C211:T211" si="46">SUM(C201:C210)</f>
        <v>1897</v>
      </c>
      <c r="D211" s="6">
        <f t="shared" si="46"/>
        <v>0</v>
      </c>
      <c r="E211" s="6">
        <f t="shared" si="46"/>
        <v>0</v>
      </c>
      <c r="F211" s="6">
        <f t="shared" si="46"/>
        <v>752</v>
      </c>
      <c r="G211" s="6">
        <f t="shared" si="46"/>
        <v>200</v>
      </c>
      <c r="H211" s="6">
        <f t="shared" si="46"/>
        <v>0</v>
      </c>
      <c r="I211" s="6">
        <f t="shared" si="46"/>
        <v>330</v>
      </c>
      <c r="J211" s="6">
        <f t="shared" si="46"/>
        <v>0</v>
      </c>
      <c r="K211" s="6">
        <f t="shared" si="46"/>
        <v>80</v>
      </c>
      <c r="L211" s="6">
        <f t="shared" si="46"/>
        <v>0</v>
      </c>
      <c r="M211" s="6">
        <f t="shared" si="46"/>
        <v>350</v>
      </c>
      <c r="N211" s="6">
        <f t="shared" si="46"/>
        <v>0</v>
      </c>
      <c r="O211" s="6">
        <f t="shared" si="46"/>
        <v>0</v>
      </c>
      <c r="P211" s="6">
        <f t="shared" si="46"/>
        <v>200</v>
      </c>
      <c r="Q211" s="6">
        <f t="shared" si="46"/>
        <v>0</v>
      </c>
      <c r="R211" s="6">
        <f t="shared" si="46"/>
        <v>24</v>
      </c>
      <c r="S211" s="6">
        <f t="shared" si="46"/>
        <v>0</v>
      </c>
      <c r="T211" s="6">
        <f t="shared" si="46"/>
        <v>0</v>
      </c>
      <c r="U211" s="46">
        <f t="shared" si="45"/>
        <v>166910</v>
      </c>
      <c r="V211" s="8">
        <f>SUM(C211:T211)</f>
        <v>3833</v>
      </c>
    </row>
    <row r="212" spans="1:22">
      <c r="A212" s="3">
        <v>43697</v>
      </c>
      <c r="B212" s="4" t="s">
        <v>22</v>
      </c>
      <c r="C212" s="4"/>
      <c r="D212" s="4"/>
      <c r="E212" s="4"/>
      <c r="F212" s="4"/>
      <c r="G212" s="4"/>
      <c r="H212" s="4"/>
      <c r="I212" s="4">
        <v>5</v>
      </c>
      <c r="J212" s="4">
        <v>388</v>
      </c>
      <c r="K212" s="4">
        <v>60</v>
      </c>
      <c r="L212" s="4"/>
      <c r="M212" s="4"/>
      <c r="N212" s="4"/>
      <c r="O212" s="4"/>
      <c r="P212" s="4"/>
      <c r="Q212" s="4"/>
      <c r="R212" s="4"/>
      <c r="S212" s="4"/>
      <c r="T212" s="4"/>
      <c r="U212" s="7">
        <f t="shared" si="45"/>
        <v>14165</v>
      </c>
      <c r="V212" s="8"/>
    </row>
    <row r="213" spans="1:22">
      <c r="A213" s="3">
        <v>43697</v>
      </c>
      <c r="B213" s="4" t="s">
        <v>24</v>
      </c>
      <c r="C213" s="4"/>
      <c r="D213" s="4"/>
      <c r="E213" s="4"/>
      <c r="F213" s="4"/>
      <c r="G213" s="4"/>
      <c r="H213" s="4"/>
      <c r="I213" s="4">
        <v>473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7">
        <f t="shared" si="45"/>
        <v>11825</v>
      </c>
      <c r="V213" s="8"/>
    </row>
    <row r="214" spans="1:22">
      <c r="A214" s="3">
        <v>43697</v>
      </c>
      <c r="B214" s="4" t="s">
        <v>32</v>
      </c>
      <c r="C214" s="4"/>
      <c r="D214" s="4"/>
      <c r="E214" s="4"/>
      <c r="F214" s="4"/>
      <c r="G214" s="4"/>
      <c r="H214" s="4"/>
      <c r="I214" s="4">
        <v>15</v>
      </c>
      <c r="J214" s="4"/>
      <c r="K214" s="4">
        <v>60</v>
      </c>
      <c r="L214" s="4"/>
      <c r="M214" s="4">
        <v>377</v>
      </c>
      <c r="N214" s="4"/>
      <c r="O214" s="4"/>
      <c r="P214" s="4"/>
      <c r="Q214" s="4"/>
      <c r="R214" s="4">
        <v>16</v>
      </c>
      <c r="S214" s="4"/>
      <c r="T214" s="4"/>
      <c r="U214" s="7">
        <f t="shared" si="45"/>
        <v>30085</v>
      </c>
      <c r="V214" s="8">
        <f>SUM(U212:U214)</f>
        <v>56075</v>
      </c>
    </row>
    <row r="215" spans="1:22">
      <c r="A215" s="3">
        <v>43697</v>
      </c>
      <c r="B215" s="4" t="s">
        <v>33</v>
      </c>
      <c r="C215" s="4">
        <v>700</v>
      </c>
      <c r="D215" s="4">
        <v>20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7">
        <f t="shared" si="45"/>
        <v>28500</v>
      </c>
      <c r="V215" s="8"/>
    </row>
    <row r="216" spans="1:22">
      <c r="A216" s="3">
        <v>43697</v>
      </c>
      <c r="B216" s="4" t="s">
        <v>34</v>
      </c>
      <c r="C216" s="4">
        <v>300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7">
        <f t="shared" si="45"/>
        <v>12000</v>
      </c>
      <c r="V216" s="8">
        <f>SUM(U215:U216)</f>
        <v>40500</v>
      </c>
    </row>
    <row r="217" spans="1:22">
      <c r="A217" s="3">
        <v>43697</v>
      </c>
      <c r="B217" s="4" t="s">
        <v>35</v>
      </c>
      <c r="C217" s="4">
        <v>300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7">
        <f t="shared" si="45"/>
        <v>12000</v>
      </c>
      <c r="V217" s="8"/>
    </row>
    <row r="218" spans="1:22">
      <c r="A218" s="3">
        <v>43697</v>
      </c>
      <c r="B218" s="4" t="s">
        <v>36</v>
      </c>
      <c r="C218" s="4">
        <v>400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7">
        <f t="shared" si="45"/>
        <v>16000</v>
      </c>
      <c r="V218" s="8"/>
    </row>
    <row r="219" spans="1:22">
      <c r="A219" s="3">
        <v>43697</v>
      </c>
      <c r="B219" s="4" t="s">
        <v>37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7">
        <f t="shared" si="45"/>
        <v>0</v>
      </c>
      <c r="V219" s="8"/>
    </row>
    <row r="220" spans="1:22">
      <c r="A220" s="3">
        <v>43697</v>
      </c>
      <c r="B220" s="4" t="s">
        <v>38</v>
      </c>
      <c r="C220" s="4">
        <v>240</v>
      </c>
      <c r="D220" s="4"/>
      <c r="E220" s="4"/>
      <c r="F220" s="4">
        <v>324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7">
        <f t="shared" si="45"/>
        <v>22560</v>
      </c>
      <c r="V220" s="8"/>
    </row>
    <row r="221" spans="1:22">
      <c r="A221" s="3">
        <v>43697</v>
      </c>
      <c r="B221" s="4" t="s">
        <v>39</v>
      </c>
      <c r="C221" s="4"/>
      <c r="D221" s="4"/>
      <c r="E221" s="4"/>
      <c r="F221" s="4">
        <v>450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7">
        <f t="shared" si="45"/>
        <v>18000</v>
      </c>
      <c r="V221" s="8">
        <f>SUM(U217:U221)</f>
        <v>68560</v>
      </c>
    </row>
    <row r="222" spans="1:22">
      <c r="A222" s="71" t="s">
        <v>1</v>
      </c>
      <c r="B222" s="71"/>
      <c r="C222" s="6">
        <f t="shared" ref="C222:T222" si="47">SUM(C212:C221)</f>
        <v>1940</v>
      </c>
      <c r="D222" s="6">
        <f t="shared" si="47"/>
        <v>20</v>
      </c>
      <c r="E222" s="6">
        <f t="shared" si="47"/>
        <v>0</v>
      </c>
      <c r="F222" s="6">
        <f t="shared" si="47"/>
        <v>774</v>
      </c>
      <c r="G222" s="6">
        <f t="shared" si="47"/>
        <v>0</v>
      </c>
      <c r="H222" s="6">
        <f t="shared" si="47"/>
        <v>0</v>
      </c>
      <c r="I222" s="6">
        <f t="shared" si="47"/>
        <v>493</v>
      </c>
      <c r="J222" s="6">
        <f t="shared" si="47"/>
        <v>388</v>
      </c>
      <c r="K222" s="6">
        <f t="shared" si="47"/>
        <v>120</v>
      </c>
      <c r="L222" s="6">
        <f t="shared" si="47"/>
        <v>0</v>
      </c>
      <c r="M222" s="6">
        <f t="shared" si="47"/>
        <v>377</v>
      </c>
      <c r="N222" s="6">
        <f t="shared" si="47"/>
        <v>0</v>
      </c>
      <c r="O222" s="6">
        <f t="shared" si="47"/>
        <v>0</v>
      </c>
      <c r="P222" s="6">
        <f t="shared" si="47"/>
        <v>0</v>
      </c>
      <c r="Q222" s="6">
        <f t="shared" si="47"/>
        <v>0</v>
      </c>
      <c r="R222" s="6">
        <f t="shared" si="47"/>
        <v>16</v>
      </c>
      <c r="S222" s="6">
        <f t="shared" si="47"/>
        <v>0</v>
      </c>
      <c r="T222" s="6">
        <f t="shared" si="47"/>
        <v>0</v>
      </c>
      <c r="U222" s="46">
        <f t="shared" si="45"/>
        <v>165135</v>
      </c>
      <c r="V222" s="8">
        <f>SUM(C222:T222)</f>
        <v>4128</v>
      </c>
    </row>
    <row r="223" spans="1:22">
      <c r="A223" s="3">
        <v>43698</v>
      </c>
      <c r="B223" s="4" t="s">
        <v>22</v>
      </c>
      <c r="C223" s="4"/>
      <c r="D223" s="4"/>
      <c r="E223" s="4"/>
      <c r="F223" s="4"/>
      <c r="G223" s="4"/>
      <c r="H223" s="4"/>
      <c r="I223" s="4">
        <v>20</v>
      </c>
      <c r="J223" s="4">
        <v>228</v>
      </c>
      <c r="K223" s="4">
        <v>100</v>
      </c>
      <c r="L223" s="4"/>
      <c r="M223" s="4">
        <v>75</v>
      </c>
      <c r="N223" s="4"/>
      <c r="O223" s="4"/>
      <c r="P223" s="4"/>
      <c r="Q223" s="4"/>
      <c r="R223" s="4"/>
      <c r="S223" s="4"/>
      <c r="T223" s="4"/>
      <c r="U223" s="7">
        <f t="shared" si="45"/>
        <v>13590</v>
      </c>
      <c r="V223" s="8" t="s">
        <v>48</v>
      </c>
    </row>
    <row r="224" spans="1:22">
      <c r="A224" s="3">
        <v>43698</v>
      </c>
      <c r="B224" s="4" t="s">
        <v>24</v>
      </c>
      <c r="C224" s="4"/>
      <c r="D224" s="4"/>
      <c r="E224" s="4"/>
      <c r="F224" s="4"/>
      <c r="G224" s="4"/>
      <c r="H224" s="4"/>
      <c r="I224" s="4">
        <v>15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7">
        <f t="shared" si="45"/>
        <v>375</v>
      </c>
      <c r="V224" s="8"/>
    </row>
    <row r="225" spans="1:22">
      <c r="A225" s="3">
        <v>43698</v>
      </c>
      <c r="B225" s="4" t="s">
        <v>32</v>
      </c>
      <c r="C225" s="4"/>
      <c r="D225" s="4"/>
      <c r="E225" s="4">
        <v>50</v>
      </c>
      <c r="F225" s="4"/>
      <c r="G225" s="4"/>
      <c r="H225" s="4"/>
      <c r="I225" s="4"/>
      <c r="J225" s="4">
        <v>150</v>
      </c>
      <c r="K225" s="4">
        <v>100</v>
      </c>
      <c r="L225" s="4"/>
      <c r="M225" s="4">
        <v>188</v>
      </c>
      <c r="N225" s="4"/>
      <c r="O225" s="4"/>
      <c r="P225" s="4"/>
      <c r="Q225" s="4"/>
      <c r="R225" s="4">
        <v>15</v>
      </c>
      <c r="S225" s="4"/>
      <c r="T225" s="4"/>
      <c r="U225" s="7">
        <f t="shared" si="45"/>
        <v>30140</v>
      </c>
      <c r="V225" s="8">
        <f>SUM(U223:U225)</f>
        <v>44105</v>
      </c>
    </row>
    <row r="226" spans="1:22">
      <c r="A226" s="3">
        <v>43698</v>
      </c>
      <c r="B226" s="4" t="s">
        <v>33</v>
      </c>
      <c r="C226" s="4">
        <v>450</v>
      </c>
      <c r="D226" s="4">
        <v>100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7">
        <f t="shared" si="45"/>
        <v>20500</v>
      </c>
      <c r="V226" s="8"/>
    </row>
    <row r="227" spans="1:22">
      <c r="A227" s="3">
        <v>43698</v>
      </c>
      <c r="B227" s="4" t="s">
        <v>34</v>
      </c>
      <c r="C227" s="4">
        <v>300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7">
        <f t="shared" si="45"/>
        <v>12000</v>
      </c>
      <c r="V227" s="8">
        <f>SUM(U226:U227)</f>
        <v>32500</v>
      </c>
    </row>
    <row r="228" spans="1:22">
      <c r="A228" s="3">
        <v>43698</v>
      </c>
      <c r="B228" s="4" t="s">
        <v>35</v>
      </c>
      <c r="C228" s="4">
        <v>350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7">
        <f t="shared" si="45"/>
        <v>14000</v>
      </c>
      <c r="V228" s="8"/>
    </row>
    <row r="229" spans="1:22">
      <c r="A229" s="3">
        <v>43698</v>
      </c>
      <c r="B229" s="4" t="s">
        <v>36</v>
      </c>
      <c r="C229" s="4"/>
      <c r="D229" s="4"/>
      <c r="E229" s="4"/>
      <c r="F229" s="4">
        <v>400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7">
        <f t="shared" si="45"/>
        <v>16000</v>
      </c>
      <c r="V229" s="8"/>
    </row>
    <row r="230" spans="1:22">
      <c r="A230" s="3">
        <v>43698</v>
      </c>
      <c r="B230" s="4" t="s">
        <v>37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7">
        <f t="shared" si="45"/>
        <v>0</v>
      </c>
      <c r="V230" s="8"/>
    </row>
    <row r="231" spans="1:22">
      <c r="A231" s="3">
        <v>43698</v>
      </c>
      <c r="B231" s="4" t="s">
        <v>38</v>
      </c>
      <c r="C231" s="4"/>
      <c r="D231" s="4"/>
      <c r="E231" s="4"/>
      <c r="F231" s="4">
        <v>400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7">
        <f t="shared" si="45"/>
        <v>16000</v>
      </c>
      <c r="V231" s="8"/>
    </row>
    <row r="232" spans="1:22">
      <c r="A232" s="3">
        <v>43698</v>
      </c>
      <c r="B232" s="4" t="s">
        <v>39</v>
      </c>
      <c r="C232" s="4"/>
      <c r="D232" s="4"/>
      <c r="E232" s="4"/>
      <c r="F232" s="4">
        <v>400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7">
        <f t="shared" si="45"/>
        <v>16000</v>
      </c>
      <c r="V232" s="8">
        <f>SUM(U228:U232)</f>
        <v>62000</v>
      </c>
    </row>
    <row r="233" spans="1:22">
      <c r="A233" s="71" t="s">
        <v>1</v>
      </c>
      <c r="B233" s="71"/>
      <c r="C233" s="6">
        <f t="shared" ref="C233:T233" si="48">SUM(C223:C232)</f>
        <v>1100</v>
      </c>
      <c r="D233" s="6">
        <f t="shared" si="48"/>
        <v>100</v>
      </c>
      <c r="E233" s="6">
        <f t="shared" si="48"/>
        <v>50</v>
      </c>
      <c r="F233" s="6">
        <f t="shared" si="48"/>
        <v>1200</v>
      </c>
      <c r="G233" s="6">
        <f t="shared" si="48"/>
        <v>0</v>
      </c>
      <c r="H233" s="6">
        <f t="shared" si="48"/>
        <v>0</v>
      </c>
      <c r="I233" s="6">
        <f t="shared" si="48"/>
        <v>35</v>
      </c>
      <c r="J233" s="6">
        <f t="shared" si="48"/>
        <v>378</v>
      </c>
      <c r="K233" s="6">
        <f t="shared" si="48"/>
        <v>200</v>
      </c>
      <c r="L233" s="6">
        <f t="shared" si="48"/>
        <v>0</v>
      </c>
      <c r="M233" s="6">
        <f t="shared" si="48"/>
        <v>263</v>
      </c>
      <c r="N233" s="6">
        <f t="shared" si="48"/>
        <v>0</v>
      </c>
      <c r="O233" s="6">
        <f t="shared" si="48"/>
        <v>0</v>
      </c>
      <c r="P233" s="6">
        <f t="shared" si="48"/>
        <v>0</v>
      </c>
      <c r="Q233" s="6">
        <f t="shared" si="48"/>
        <v>0</v>
      </c>
      <c r="R233" s="6">
        <f t="shared" si="48"/>
        <v>15</v>
      </c>
      <c r="S233" s="6">
        <f t="shared" si="48"/>
        <v>0</v>
      </c>
      <c r="T233" s="6">
        <f t="shared" si="48"/>
        <v>0</v>
      </c>
      <c r="U233" s="46">
        <f t="shared" si="45"/>
        <v>138605</v>
      </c>
      <c r="V233" s="8">
        <f>SUM(C233:T233)</f>
        <v>3341</v>
      </c>
    </row>
    <row r="234" spans="1:22">
      <c r="A234" s="3">
        <v>43699</v>
      </c>
      <c r="B234" s="4" t="s">
        <v>22</v>
      </c>
      <c r="C234" s="4"/>
      <c r="D234" s="4"/>
      <c r="E234" s="4">
        <v>400</v>
      </c>
      <c r="F234" s="4"/>
      <c r="G234" s="4"/>
      <c r="H234" s="4"/>
      <c r="I234" s="4">
        <v>4</v>
      </c>
      <c r="J234" s="4"/>
      <c r="K234" s="4"/>
      <c r="L234" s="4"/>
      <c r="M234" s="4">
        <v>50</v>
      </c>
      <c r="N234" s="4"/>
      <c r="O234" s="4"/>
      <c r="P234" s="4"/>
      <c r="Q234" s="4"/>
      <c r="R234" s="4"/>
      <c r="S234" s="4"/>
      <c r="T234" s="4"/>
      <c r="U234" s="7">
        <f t="shared" si="45"/>
        <v>9600</v>
      </c>
      <c r="V234" s="8"/>
    </row>
    <row r="235" spans="1:22">
      <c r="A235" s="3">
        <v>43699</v>
      </c>
      <c r="B235" s="4" t="s">
        <v>24</v>
      </c>
      <c r="C235" s="4"/>
      <c r="D235" s="4"/>
      <c r="E235" s="4"/>
      <c r="F235" s="4"/>
      <c r="G235" s="4"/>
      <c r="H235" s="4"/>
      <c r="I235" s="4">
        <v>200</v>
      </c>
      <c r="J235" s="4"/>
      <c r="K235" s="4"/>
      <c r="L235" s="4"/>
      <c r="M235" s="4"/>
      <c r="N235" s="4"/>
      <c r="O235" s="4"/>
      <c r="P235" s="4">
        <v>300</v>
      </c>
      <c r="Q235" s="4"/>
      <c r="R235" s="4"/>
      <c r="S235" s="4"/>
      <c r="T235" s="4"/>
      <c r="U235" s="7">
        <f t="shared" si="45"/>
        <v>12500</v>
      </c>
      <c r="V235" s="8"/>
    </row>
    <row r="236" spans="1:22">
      <c r="A236" s="3">
        <v>43699</v>
      </c>
      <c r="B236" s="4" t="s">
        <v>32</v>
      </c>
      <c r="C236" s="4"/>
      <c r="D236" s="4"/>
      <c r="E236" s="4">
        <v>700</v>
      </c>
      <c r="F236" s="4"/>
      <c r="G236" s="4"/>
      <c r="H236" s="4"/>
      <c r="I236" s="4">
        <v>10</v>
      </c>
      <c r="J236" s="4"/>
      <c r="K236" s="4"/>
      <c r="L236" s="4"/>
      <c r="M236" s="4">
        <v>20</v>
      </c>
      <c r="N236" s="4"/>
      <c r="O236" s="4"/>
      <c r="P236" s="4"/>
      <c r="Q236" s="4"/>
      <c r="R236" s="4">
        <v>11</v>
      </c>
      <c r="S236" s="4"/>
      <c r="T236" s="4"/>
      <c r="U236" s="7">
        <f t="shared" si="45"/>
        <v>25850</v>
      </c>
      <c r="V236" s="8">
        <f>SUM(U234:U236)</f>
        <v>47950</v>
      </c>
    </row>
    <row r="237" spans="1:22">
      <c r="A237" s="3">
        <v>43699</v>
      </c>
      <c r="B237" s="4" t="s">
        <v>33</v>
      </c>
      <c r="C237" s="4">
        <v>300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>
        <v>200</v>
      </c>
      <c r="U237" s="7">
        <f t="shared" si="45"/>
        <v>20000</v>
      </c>
      <c r="V237" s="8"/>
    </row>
    <row r="238" spans="1:22">
      <c r="A238" s="3">
        <v>43699</v>
      </c>
      <c r="B238" s="4" t="s">
        <v>34</v>
      </c>
      <c r="C238" s="4">
        <v>200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>
        <v>50</v>
      </c>
      <c r="U238" s="7">
        <f t="shared" si="45"/>
        <v>10000</v>
      </c>
      <c r="V238" s="8">
        <f>SUM(U237:U238)</f>
        <v>30000</v>
      </c>
    </row>
    <row r="239" spans="1:22">
      <c r="A239" s="3">
        <v>43699</v>
      </c>
      <c r="B239" s="4" t="s">
        <v>35</v>
      </c>
      <c r="C239" s="4">
        <v>350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7">
        <f t="shared" si="45"/>
        <v>14000</v>
      </c>
      <c r="V239" s="8"/>
    </row>
    <row r="240" spans="1:22">
      <c r="A240" s="3">
        <v>43699</v>
      </c>
      <c r="B240" s="4" t="s">
        <v>36</v>
      </c>
      <c r="C240" s="4">
        <v>400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7">
        <f t="shared" si="45"/>
        <v>16000</v>
      </c>
      <c r="V240" s="8"/>
    </row>
    <row r="241" spans="1:22">
      <c r="A241" s="3">
        <v>43699</v>
      </c>
      <c r="B241" s="4" t="s">
        <v>37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7">
        <f t="shared" si="45"/>
        <v>0</v>
      </c>
      <c r="V241" s="8"/>
    </row>
    <row r="242" spans="1:22">
      <c r="A242" s="3">
        <v>43699</v>
      </c>
      <c r="B242" s="4" t="s">
        <v>38</v>
      </c>
      <c r="C242" s="4">
        <v>200</v>
      </c>
      <c r="D242" s="4"/>
      <c r="E242" s="4"/>
      <c r="F242" s="4">
        <v>200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7">
        <f t="shared" si="45"/>
        <v>16000</v>
      </c>
      <c r="V242" s="8"/>
    </row>
    <row r="243" spans="1:22">
      <c r="A243" s="3">
        <v>43699</v>
      </c>
      <c r="B243" s="4" t="s">
        <v>39</v>
      </c>
      <c r="C243" s="4"/>
      <c r="D243" s="4"/>
      <c r="E243" s="4"/>
      <c r="F243" s="4">
        <v>300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7">
        <f t="shared" si="45"/>
        <v>12000</v>
      </c>
      <c r="V243" s="8">
        <f>SUM(U239:U243)</f>
        <v>58000</v>
      </c>
    </row>
    <row r="244" spans="1:22">
      <c r="A244" s="71" t="s">
        <v>1</v>
      </c>
      <c r="B244" s="71"/>
      <c r="C244" s="6">
        <f t="shared" ref="C244:T244" si="49">SUM(C234:C243)</f>
        <v>1450</v>
      </c>
      <c r="D244" s="6">
        <f t="shared" si="49"/>
        <v>0</v>
      </c>
      <c r="E244" s="6">
        <f t="shared" si="49"/>
        <v>1100</v>
      </c>
      <c r="F244" s="6">
        <f t="shared" si="49"/>
        <v>500</v>
      </c>
      <c r="G244" s="6">
        <f t="shared" si="49"/>
        <v>0</v>
      </c>
      <c r="H244" s="6">
        <f t="shared" si="49"/>
        <v>0</v>
      </c>
      <c r="I244" s="6">
        <f t="shared" si="49"/>
        <v>214</v>
      </c>
      <c r="J244" s="6">
        <f t="shared" si="49"/>
        <v>0</v>
      </c>
      <c r="K244" s="6">
        <f t="shared" si="49"/>
        <v>0</v>
      </c>
      <c r="L244" s="6">
        <f t="shared" si="49"/>
        <v>0</v>
      </c>
      <c r="M244" s="6">
        <f t="shared" si="49"/>
        <v>70</v>
      </c>
      <c r="N244" s="6">
        <f t="shared" si="49"/>
        <v>0</v>
      </c>
      <c r="O244" s="6">
        <f t="shared" si="49"/>
        <v>0</v>
      </c>
      <c r="P244" s="6">
        <f t="shared" si="49"/>
        <v>300</v>
      </c>
      <c r="Q244" s="6">
        <f t="shared" si="49"/>
        <v>0</v>
      </c>
      <c r="R244" s="6">
        <f t="shared" si="49"/>
        <v>11</v>
      </c>
      <c r="S244" s="6">
        <f t="shared" si="49"/>
        <v>0</v>
      </c>
      <c r="T244" s="6">
        <f t="shared" si="49"/>
        <v>250</v>
      </c>
      <c r="U244" s="46">
        <f t="shared" si="45"/>
        <v>135950</v>
      </c>
      <c r="V244" s="8">
        <f>SUM(C244:T244)</f>
        <v>3895</v>
      </c>
    </row>
    <row r="245" spans="1:22">
      <c r="A245" s="3">
        <v>43700</v>
      </c>
      <c r="B245" s="4" t="s">
        <v>22</v>
      </c>
      <c r="C245" s="4"/>
      <c r="D245" s="4"/>
      <c r="E245" s="4"/>
      <c r="F245" s="4"/>
      <c r="G245" s="4"/>
      <c r="H245" s="4"/>
      <c r="I245" s="4">
        <v>25</v>
      </c>
      <c r="J245" s="4"/>
      <c r="K245" s="4">
        <v>196</v>
      </c>
      <c r="L245" s="4"/>
      <c r="M245" s="4">
        <v>150</v>
      </c>
      <c r="N245" s="4"/>
      <c r="O245" s="4"/>
      <c r="P245" s="4"/>
      <c r="Q245" s="4"/>
      <c r="R245" s="4"/>
      <c r="S245" s="4"/>
      <c r="T245" s="4"/>
      <c r="U245" s="7">
        <f t="shared" si="45"/>
        <v>12965</v>
      </c>
      <c r="V245" s="8"/>
    </row>
    <row r="246" spans="1:22">
      <c r="A246" s="3">
        <v>43700</v>
      </c>
      <c r="B246" s="4" t="s">
        <v>24</v>
      </c>
      <c r="C246" s="4"/>
      <c r="D246" s="4"/>
      <c r="E246" s="4"/>
      <c r="F246" s="4"/>
      <c r="G246" s="4"/>
      <c r="H246" s="4"/>
      <c r="I246" s="4">
        <v>518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7">
        <f t="shared" si="45"/>
        <v>12950</v>
      </c>
      <c r="V246" s="8"/>
    </row>
    <row r="247" spans="1:22">
      <c r="A247" s="3">
        <v>43700</v>
      </c>
      <c r="B247" s="4" t="s">
        <v>32</v>
      </c>
      <c r="C247" s="4">
        <v>450</v>
      </c>
      <c r="D247" s="4"/>
      <c r="E247" s="4"/>
      <c r="F247" s="4"/>
      <c r="G247" s="4"/>
      <c r="H247" s="4"/>
      <c r="I247" s="4"/>
      <c r="J247" s="4"/>
      <c r="K247" s="4"/>
      <c r="L247" s="4">
        <v>35</v>
      </c>
      <c r="M247" s="4"/>
      <c r="N247" s="4"/>
      <c r="O247" s="4"/>
      <c r="P247" s="4"/>
      <c r="Q247" s="4"/>
      <c r="R247" s="4">
        <v>8</v>
      </c>
      <c r="S247" s="4"/>
      <c r="T247" s="4">
        <v>125</v>
      </c>
      <c r="U247" s="7">
        <f t="shared" si="45"/>
        <v>32050</v>
      </c>
      <c r="V247" s="8">
        <f>SUM(U245:U247)</f>
        <v>57965</v>
      </c>
    </row>
    <row r="248" spans="1:22">
      <c r="A248" s="3">
        <v>43700</v>
      </c>
      <c r="B248" s="4" t="s">
        <v>33</v>
      </c>
      <c r="C248" s="4">
        <v>500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7">
        <f t="shared" si="45"/>
        <v>20000</v>
      </c>
      <c r="V248" s="8"/>
    </row>
    <row r="249" spans="1:22">
      <c r="A249" s="3">
        <v>43700</v>
      </c>
      <c r="B249" s="4" t="s">
        <v>34</v>
      </c>
      <c r="C249" s="4">
        <v>450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7">
        <f t="shared" si="45"/>
        <v>18000</v>
      </c>
      <c r="V249" s="8">
        <f>SUM(U248:U249)</f>
        <v>38000</v>
      </c>
    </row>
    <row r="250" spans="1:22">
      <c r="A250" s="3">
        <v>43700</v>
      </c>
      <c r="B250" s="4" t="s">
        <v>35</v>
      </c>
      <c r="C250" s="4">
        <v>250</v>
      </c>
      <c r="D250" s="4"/>
      <c r="E250" s="4"/>
      <c r="F250" s="4"/>
      <c r="G250" s="4">
        <v>81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7">
        <f t="shared" si="45"/>
        <v>14050</v>
      </c>
      <c r="V250" s="8"/>
    </row>
    <row r="251" spans="1:22">
      <c r="A251" s="3">
        <v>43700</v>
      </c>
      <c r="B251" s="4" t="s">
        <v>36</v>
      </c>
      <c r="C251" s="4">
        <v>326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7">
        <f t="shared" si="45"/>
        <v>13040</v>
      </c>
      <c r="V251" s="8"/>
    </row>
    <row r="252" spans="1:22">
      <c r="A252" s="3">
        <v>43700</v>
      </c>
      <c r="B252" s="4" t="s">
        <v>37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7">
        <f t="shared" si="45"/>
        <v>0</v>
      </c>
      <c r="V252" s="8"/>
    </row>
    <row r="253" spans="1:22">
      <c r="A253" s="3">
        <v>43700</v>
      </c>
      <c r="B253" s="4" t="s">
        <v>38</v>
      </c>
      <c r="C253" s="4">
        <v>200</v>
      </c>
      <c r="D253" s="4"/>
      <c r="E253" s="4"/>
      <c r="F253" s="4">
        <v>200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7">
        <f t="shared" si="45"/>
        <v>16000</v>
      </c>
      <c r="V253" s="8"/>
    </row>
    <row r="254" spans="1:22">
      <c r="A254" s="3">
        <v>43700</v>
      </c>
      <c r="B254" s="4" t="s">
        <v>39</v>
      </c>
      <c r="C254" s="4"/>
      <c r="D254" s="4"/>
      <c r="E254" s="4"/>
      <c r="F254" s="4">
        <v>350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7">
        <f t="shared" si="45"/>
        <v>14000</v>
      </c>
      <c r="V254" s="8">
        <f>SUM(U250:U254)</f>
        <v>57090</v>
      </c>
    </row>
    <row r="255" spans="1:22">
      <c r="A255" s="71" t="s">
        <v>1</v>
      </c>
      <c r="B255" s="71"/>
      <c r="C255" s="6">
        <f t="shared" ref="C255:T255" si="50">SUM(C245:C254)</f>
        <v>2176</v>
      </c>
      <c r="D255" s="6">
        <f t="shared" si="50"/>
        <v>0</v>
      </c>
      <c r="E255" s="6">
        <f t="shared" si="50"/>
        <v>0</v>
      </c>
      <c r="F255" s="6">
        <f t="shared" si="50"/>
        <v>550</v>
      </c>
      <c r="G255" s="6">
        <f t="shared" si="50"/>
        <v>81</v>
      </c>
      <c r="H255" s="6">
        <f t="shared" si="50"/>
        <v>0</v>
      </c>
      <c r="I255" s="6">
        <f t="shared" si="50"/>
        <v>543</v>
      </c>
      <c r="J255" s="6">
        <f t="shared" si="50"/>
        <v>0</v>
      </c>
      <c r="K255" s="6">
        <f t="shared" si="50"/>
        <v>196</v>
      </c>
      <c r="L255" s="6">
        <f t="shared" si="50"/>
        <v>35</v>
      </c>
      <c r="M255" s="6">
        <f t="shared" si="50"/>
        <v>150</v>
      </c>
      <c r="N255" s="6">
        <f t="shared" si="50"/>
        <v>0</v>
      </c>
      <c r="O255" s="6">
        <f t="shared" si="50"/>
        <v>0</v>
      </c>
      <c r="P255" s="6">
        <f t="shared" si="50"/>
        <v>0</v>
      </c>
      <c r="Q255" s="6">
        <f t="shared" si="50"/>
        <v>0</v>
      </c>
      <c r="R255" s="6">
        <f t="shared" si="50"/>
        <v>8</v>
      </c>
      <c r="S255" s="6">
        <f t="shared" si="50"/>
        <v>0</v>
      </c>
      <c r="T255" s="6">
        <f t="shared" si="50"/>
        <v>125</v>
      </c>
      <c r="U255" s="46">
        <f t="shared" si="45"/>
        <v>153055</v>
      </c>
      <c r="V255" s="8"/>
    </row>
    <row r="256" spans="1:22">
      <c r="A256" s="3">
        <v>43701</v>
      </c>
      <c r="B256" s="4" t="s">
        <v>22</v>
      </c>
      <c r="C256" s="4"/>
      <c r="D256" s="4"/>
      <c r="E256" s="4"/>
      <c r="F256" s="4"/>
      <c r="G256" s="4"/>
      <c r="H256" s="4"/>
      <c r="I256" s="4">
        <v>6</v>
      </c>
      <c r="J256" s="4"/>
      <c r="K256" s="4">
        <v>212</v>
      </c>
      <c r="L256" s="4"/>
      <c r="M256" s="4"/>
      <c r="N256" s="4"/>
      <c r="O256" s="4"/>
      <c r="P256" s="4"/>
      <c r="Q256" s="4"/>
      <c r="R256" s="4"/>
      <c r="S256" s="4"/>
      <c r="T256" s="4"/>
      <c r="U256" s="7">
        <f t="shared" si="45"/>
        <v>8630</v>
      </c>
      <c r="V256" s="8"/>
    </row>
    <row r="257" spans="1:22">
      <c r="A257" s="3">
        <v>43701</v>
      </c>
      <c r="B257" s="4" t="s">
        <v>24</v>
      </c>
      <c r="C257" s="4"/>
      <c r="D257" s="4"/>
      <c r="E257" s="4"/>
      <c r="F257" s="4"/>
      <c r="G257" s="4"/>
      <c r="H257" s="4"/>
      <c r="I257" s="4">
        <v>350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7">
        <f t="shared" si="45"/>
        <v>8750</v>
      </c>
      <c r="V257" s="8"/>
    </row>
    <row r="258" spans="1:22">
      <c r="A258" s="3">
        <v>43701</v>
      </c>
      <c r="B258" s="4" t="s">
        <v>32</v>
      </c>
      <c r="C258" s="4"/>
      <c r="D258" s="4"/>
      <c r="E258" s="4"/>
      <c r="F258" s="4"/>
      <c r="G258" s="4"/>
      <c r="H258" s="4"/>
      <c r="I258" s="4">
        <v>10</v>
      </c>
      <c r="J258" s="4"/>
      <c r="K258" s="4"/>
      <c r="L258" s="4"/>
      <c r="M258" s="4">
        <v>350</v>
      </c>
      <c r="N258" s="4"/>
      <c r="O258" s="4"/>
      <c r="P258" s="4"/>
      <c r="Q258" s="4"/>
      <c r="R258" s="4">
        <v>23</v>
      </c>
      <c r="S258" s="4"/>
      <c r="T258" s="4"/>
      <c r="U258" s="7">
        <f t="shared" si="45"/>
        <v>33750</v>
      </c>
      <c r="V258" s="8">
        <f>SUM(U256:U258)</f>
        <v>51130</v>
      </c>
    </row>
    <row r="259" spans="1:22">
      <c r="A259" s="3">
        <v>43701</v>
      </c>
      <c r="B259" s="4" t="s">
        <v>33</v>
      </c>
      <c r="C259" s="4">
        <v>600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7">
        <f t="shared" si="45"/>
        <v>24000</v>
      </c>
      <c r="V259" s="8"/>
    </row>
    <row r="260" spans="1:22">
      <c r="A260" s="3">
        <v>43701</v>
      </c>
      <c r="B260" s="4" t="s">
        <v>34</v>
      </c>
      <c r="C260" s="4">
        <v>350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7">
        <f t="shared" si="45"/>
        <v>14000</v>
      </c>
      <c r="V260" s="8">
        <f>SUM(U259:U260)</f>
        <v>38000</v>
      </c>
    </row>
    <row r="261" spans="1:22">
      <c r="A261" s="3">
        <v>43701</v>
      </c>
      <c r="B261" s="4" t="s">
        <v>35</v>
      </c>
      <c r="C261" s="4">
        <v>240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7">
        <f t="shared" si="45"/>
        <v>9600</v>
      </c>
      <c r="V261" s="8"/>
    </row>
    <row r="262" spans="1:22">
      <c r="A262" s="3">
        <v>43701</v>
      </c>
      <c r="B262" s="4" t="s">
        <v>36</v>
      </c>
      <c r="C262" s="4">
        <v>300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7">
        <f t="shared" si="45"/>
        <v>12000</v>
      </c>
      <c r="V262" s="8"/>
    </row>
    <row r="263" spans="1:22">
      <c r="A263" s="3">
        <v>43701</v>
      </c>
      <c r="B263" s="4" t="s">
        <v>37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7">
        <f t="shared" si="45"/>
        <v>0</v>
      </c>
      <c r="V263" s="8"/>
    </row>
    <row r="264" spans="1:22">
      <c r="A264" s="3">
        <v>43701</v>
      </c>
      <c r="B264" s="4" t="s">
        <v>38</v>
      </c>
      <c r="C264" s="4">
        <v>160</v>
      </c>
      <c r="D264" s="4"/>
      <c r="E264" s="4"/>
      <c r="F264" s="4">
        <v>100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7">
        <f t="shared" si="45"/>
        <v>10400</v>
      </c>
      <c r="V264" s="8"/>
    </row>
    <row r="265" spans="1:22">
      <c r="A265" s="3">
        <v>43701</v>
      </c>
      <c r="B265" s="4" t="s">
        <v>39</v>
      </c>
      <c r="C265" s="4"/>
      <c r="D265" s="4"/>
      <c r="E265" s="4"/>
      <c r="F265" s="4">
        <v>400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7">
        <f t="shared" si="45"/>
        <v>16000</v>
      </c>
      <c r="V265" s="8">
        <f>SUM(U261:U265)</f>
        <v>48000</v>
      </c>
    </row>
    <row r="266" spans="1:22">
      <c r="A266" s="71" t="s">
        <v>1</v>
      </c>
      <c r="B266" s="71"/>
      <c r="C266" s="6">
        <f t="shared" ref="C266:T266" si="51">SUM(C256:C265)</f>
        <v>1650</v>
      </c>
      <c r="D266" s="6">
        <f t="shared" si="51"/>
        <v>0</v>
      </c>
      <c r="E266" s="6">
        <f t="shared" si="51"/>
        <v>0</v>
      </c>
      <c r="F266" s="6">
        <f t="shared" si="51"/>
        <v>500</v>
      </c>
      <c r="G266" s="6">
        <f t="shared" si="51"/>
        <v>0</v>
      </c>
      <c r="H266" s="6">
        <f t="shared" si="51"/>
        <v>0</v>
      </c>
      <c r="I266" s="6">
        <f t="shared" si="51"/>
        <v>366</v>
      </c>
      <c r="J266" s="6">
        <f t="shared" si="51"/>
        <v>0</v>
      </c>
      <c r="K266" s="6">
        <f t="shared" si="51"/>
        <v>212</v>
      </c>
      <c r="L266" s="6">
        <f t="shared" si="51"/>
        <v>0</v>
      </c>
      <c r="M266" s="6">
        <f t="shared" si="51"/>
        <v>350</v>
      </c>
      <c r="N266" s="6">
        <f t="shared" si="51"/>
        <v>0</v>
      </c>
      <c r="O266" s="6">
        <f t="shared" si="51"/>
        <v>0</v>
      </c>
      <c r="P266" s="6">
        <f t="shared" si="51"/>
        <v>0</v>
      </c>
      <c r="Q266" s="6">
        <f t="shared" si="51"/>
        <v>0</v>
      </c>
      <c r="R266" s="6">
        <f t="shared" si="51"/>
        <v>23</v>
      </c>
      <c r="S266" s="6">
        <f t="shared" si="51"/>
        <v>0</v>
      </c>
      <c r="T266" s="6">
        <f t="shared" si="51"/>
        <v>0</v>
      </c>
      <c r="U266" s="46">
        <f t="shared" si="45"/>
        <v>137130</v>
      </c>
      <c r="V266" s="8"/>
    </row>
    <row r="267" spans="1:22">
      <c r="A267" s="3">
        <v>43702</v>
      </c>
      <c r="B267" s="4" t="s">
        <v>22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7">
        <f t="shared" si="45"/>
        <v>0</v>
      </c>
      <c r="V267" s="8"/>
    </row>
    <row r="268" spans="1:22">
      <c r="A268" s="3">
        <v>43702</v>
      </c>
      <c r="B268" s="4" t="s">
        <v>24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7">
        <f t="shared" si="45"/>
        <v>0</v>
      </c>
      <c r="V268" s="8"/>
    </row>
    <row r="269" spans="1:22">
      <c r="A269" s="3">
        <v>43702</v>
      </c>
      <c r="B269" s="4" t="s">
        <v>32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7">
        <f t="shared" si="45"/>
        <v>0</v>
      </c>
      <c r="V269" s="8">
        <f>SUM(U267:U269)</f>
        <v>0</v>
      </c>
    </row>
    <row r="270" spans="1:22">
      <c r="A270" s="3">
        <v>43702</v>
      </c>
      <c r="B270" s="4" t="s">
        <v>33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7">
        <f t="shared" ref="U270:U333" si="52">(C270*40)+(D270*25)+(E270*20)+(F270*40)+(G270*50)+(H270*50)+(I270*25)+(J270*30)+(K270*40)+(L270*30)+(M270*30)+(N270*30)+(O270*30)+(P270*25+(Q270*1000)+(R270*1000)+(S270*950)+(T270*40))</f>
        <v>0</v>
      </c>
      <c r="V270" s="8"/>
    </row>
    <row r="271" spans="1:22">
      <c r="A271" s="3">
        <v>43702</v>
      </c>
      <c r="B271" s="4" t="s">
        <v>34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7">
        <f t="shared" si="52"/>
        <v>0</v>
      </c>
      <c r="V271" s="8">
        <f>SUM(U270:U271)</f>
        <v>0</v>
      </c>
    </row>
    <row r="272" spans="1:22">
      <c r="A272" s="3">
        <v>43702</v>
      </c>
      <c r="B272" s="4" t="s">
        <v>35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7">
        <f t="shared" si="52"/>
        <v>0</v>
      </c>
      <c r="V272" s="8"/>
    </row>
    <row r="273" spans="1:22">
      <c r="A273" s="3">
        <v>43702</v>
      </c>
      <c r="B273" s="4" t="s">
        <v>36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7">
        <f t="shared" si="52"/>
        <v>0</v>
      </c>
      <c r="V273" s="8"/>
    </row>
    <row r="274" spans="1:22">
      <c r="A274" s="3">
        <v>43702</v>
      </c>
      <c r="B274" s="4" t="s">
        <v>37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7">
        <f t="shared" si="52"/>
        <v>0</v>
      </c>
      <c r="V274" s="8"/>
    </row>
    <row r="275" spans="1:22">
      <c r="A275" s="3">
        <v>43702</v>
      </c>
      <c r="B275" s="4" t="s">
        <v>38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7">
        <f t="shared" si="52"/>
        <v>0</v>
      </c>
      <c r="V275" s="8"/>
    </row>
    <row r="276" spans="1:22">
      <c r="A276" s="3">
        <v>43702</v>
      </c>
      <c r="B276" s="4" t="s">
        <v>39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7">
        <f t="shared" si="52"/>
        <v>0</v>
      </c>
      <c r="V276" s="8">
        <f>SUM(U272:U276)</f>
        <v>0</v>
      </c>
    </row>
    <row r="277" spans="1:22">
      <c r="A277" s="71" t="s">
        <v>1</v>
      </c>
      <c r="B277" s="71"/>
      <c r="C277" s="6">
        <f t="shared" ref="C277:T277" si="53">SUM(C267:C276)</f>
        <v>0</v>
      </c>
      <c r="D277" s="6">
        <f t="shared" si="53"/>
        <v>0</v>
      </c>
      <c r="E277" s="6">
        <f t="shared" si="53"/>
        <v>0</v>
      </c>
      <c r="F277" s="6">
        <f t="shared" si="53"/>
        <v>0</v>
      </c>
      <c r="G277" s="6">
        <f t="shared" si="53"/>
        <v>0</v>
      </c>
      <c r="H277" s="6">
        <f t="shared" si="53"/>
        <v>0</v>
      </c>
      <c r="I277" s="6">
        <f t="shared" si="53"/>
        <v>0</v>
      </c>
      <c r="J277" s="6">
        <f t="shared" si="53"/>
        <v>0</v>
      </c>
      <c r="K277" s="6">
        <f t="shared" si="53"/>
        <v>0</v>
      </c>
      <c r="L277" s="6">
        <f t="shared" si="53"/>
        <v>0</v>
      </c>
      <c r="M277" s="6">
        <f t="shared" si="53"/>
        <v>0</v>
      </c>
      <c r="N277" s="6">
        <f t="shared" si="53"/>
        <v>0</v>
      </c>
      <c r="O277" s="6">
        <f t="shared" si="53"/>
        <v>0</v>
      </c>
      <c r="P277" s="6">
        <f t="shared" si="53"/>
        <v>0</v>
      </c>
      <c r="Q277" s="6">
        <f t="shared" si="53"/>
        <v>0</v>
      </c>
      <c r="R277" s="6">
        <f t="shared" si="53"/>
        <v>0</v>
      </c>
      <c r="S277" s="6">
        <f t="shared" si="53"/>
        <v>0</v>
      </c>
      <c r="T277" s="6">
        <f t="shared" si="53"/>
        <v>0</v>
      </c>
      <c r="U277" s="46">
        <f t="shared" si="52"/>
        <v>0</v>
      </c>
      <c r="V277" s="8"/>
    </row>
    <row r="278" spans="1:22">
      <c r="A278" s="3">
        <v>43703</v>
      </c>
      <c r="B278" s="4" t="s">
        <v>22</v>
      </c>
      <c r="C278" s="4"/>
      <c r="D278" s="4"/>
      <c r="E278" s="4"/>
      <c r="F278" s="4"/>
      <c r="G278" s="4"/>
      <c r="H278" s="4"/>
      <c r="I278" s="4">
        <v>15</v>
      </c>
      <c r="J278" s="4"/>
      <c r="K278" s="4">
        <v>300</v>
      </c>
      <c r="L278" s="4"/>
      <c r="M278" s="4"/>
      <c r="N278" s="4">
        <v>134</v>
      </c>
      <c r="O278" s="4"/>
      <c r="P278" s="4"/>
      <c r="Q278" s="4"/>
      <c r="R278" s="4"/>
      <c r="S278" s="4"/>
      <c r="T278" s="4"/>
      <c r="U278" s="7">
        <f t="shared" si="52"/>
        <v>16395</v>
      </c>
      <c r="V278" s="8"/>
    </row>
    <row r="279" spans="1:22">
      <c r="A279" s="3">
        <v>43703</v>
      </c>
      <c r="B279" s="4" t="s">
        <v>24</v>
      </c>
      <c r="C279" s="4"/>
      <c r="D279" s="4"/>
      <c r="E279" s="4"/>
      <c r="F279" s="4"/>
      <c r="G279" s="4"/>
      <c r="H279" s="4"/>
      <c r="I279" s="4">
        <v>500</v>
      </c>
      <c r="J279" s="4"/>
      <c r="K279" s="4"/>
      <c r="L279" s="4"/>
      <c r="M279" s="4"/>
      <c r="N279" s="4"/>
      <c r="O279" s="4"/>
      <c r="P279" s="4">
        <v>150</v>
      </c>
      <c r="Q279" s="4"/>
      <c r="R279" s="4"/>
      <c r="S279" s="4"/>
      <c r="T279" s="4"/>
      <c r="U279" s="7">
        <f t="shared" si="52"/>
        <v>16250</v>
      </c>
      <c r="V279" s="8"/>
    </row>
    <row r="280" spans="1:22">
      <c r="A280" s="3">
        <v>43703</v>
      </c>
      <c r="B280" s="4" t="s">
        <v>32</v>
      </c>
      <c r="C280" s="4"/>
      <c r="D280" s="4"/>
      <c r="E280" s="4"/>
      <c r="F280" s="4"/>
      <c r="G280" s="4"/>
      <c r="H280" s="4"/>
      <c r="I280" s="4">
        <v>15</v>
      </c>
      <c r="J280" s="4"/>
      <c r="K280" s="4"/>
      <c r="L280" s="4"/>
      <c r="M280" s="4">
        <v>600</v>
      </c>
      <c r="N280" s="4"/>
      <c r="O280" s="4"/>
      <c r="P280" s="4"/>
      <c r="Q280" s="4"/>
      <c r="R280" s="4">
        <v>20</v>
      </c>
      <c r="S280" s="4"/>
      <c r="T280" s="4"/>
      <c r="U280" s="7">
        <f t="shared" si="52"/>
        <v>38375</v>
      </c>
      <c r="V280" s="8">
        <f>SUM(U278:U280)</f>
        <v>71020</v>
      </c>
    </row>
    <row r="281" spans="1:22">
      <c r="A281" s="3">
        <v>43703</v>
      </c>
      <c r="B281" s="4" t="s">
        <v>33</v>
      </c>
      <c r="C281" s="4">
        <v>750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7">
        <f t="shared" si="52"/>
        <v>30000</v>
      </c>
      <c r="V281" s="8"/>
    </row>
    <row r="282" spans="1:22">
      <c r="A282" s="3">
        <v>43703</v>
      </c>
      <c r="B282" s="4" t="s">
        <v>34</v>
      </c>
      <c r="C282" s="4">
        <v>500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7">
        <f t="shared" si="52"/>
        <v>20000</v>
      </c>
      <c r="V282" s="8">
        <f>SUM(U281:U282)</f>
        <v>50000</v>
      </c>
    </row>
    <row r="283" spans="1:22">
      <c r="A283" s="3">
        <v>43703</v>
      </c>
      <c r="B283" s="4" t="s">
        <v>35</v>
      </c>
      <c r="C283" s="4">
        <v>400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7">
        <f t="shared" si="52"/>
        <v>16000</v>
      </c>
      <c r="V283" s="8"/>
    </row>
    <row r="284" spans="1:22">
      <c r="A284" s="3">
        <v>43703</v>
      </c>
      <c r="B284" s="4" t="s">
        <v>36</v>
      </c>
      <c r="C284" s="4">
        <v>450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7">
        <f t="shared" si="52"/>
        <v>18000</v>
      </c>
      <c r="V284" s="8"/>
    </row>
    <row r="285" spans="1:22">
      <c r="A285" s="3">
        <v>43703</v>
      </c>
      <c r="B285" s="4" t="s">
        <v>37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7">
        <f t="shared" si="52"/>
        <v>0</v>
      </c>
      <c r="V285" s="8"/>
    </row>
    <row r="286" spans="1:22">
      <c r="A286" s="3">
        <v>43703</v>
      </c>
      <c r="B286" s="4" t="s">
        <v>38</v>
      </c>
      <c r="C286" s="4"/>
      <c r="D286" s="4"/>
      <c r="E286" s="4"/>
      <c r="F286" s="4">
        <v>520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7">
        <f t="shared" si="52"/>
        <v>20800</v>
      </c>
      <c r="V286" s="8"/>
    </row>
    <row r="287" spans="1:22">
      <c r="A287" s="3">
        <v>43703</v>
      </c>
      <c r="B287" s="4" t="s">
        <v>39</v>
      </c>
      <c r="C287" s="4"/>
      <c r="D287" s="4"/>
      <c r="E287" s="4"/>
      <c r="F287" s="4">
        <v>430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7">
        <f t="shared" si="52"/>
        <v>17200</v>
      </c>
      <c r="V287" s="8">
        <f>SUM(U283:U287)</f>
        <v>72000</v>
      </c>
    </row>
    <row r="288" spans="1:22">
      <c r="A288" s="71" t="s">
        <v>1</v>
      </c>
      <c r="B288" s="71"/>
      <c r="C288" s="6">
        <f t="shared" ref="C288:T288" si="54">SUM(C278:C287)</f>
        <v>2100</v>
      </c>
      <c r="D288" s="6">
        <f t="shared" si="54"/>
        <v>0</v>
      </c>
      <c r="E288" s="6">
        <f t="shared" si="54"/>
        <v>0</v>
      </c>
      <c r="F288" s="6">
        <f t="shared" si="54"/>
        <v>950</v>
      </c>
      <c r="G288" s="6">
        <f t="shared" si="54"/>
        <v>0</v>
      </c>
      <c r="H288" s="6">
        <f t="shared" si="54"/>
        <v>0</v>
      </c>
      <c r="I288" s="6">
        <f t="shared" si="54"/>
        <v>530</v>
      </c>
      <c r="J288" s="6">
        <f t="shared" si="54"/>
        <v>0</v>
      </c>
      <c r="K288" s="6">
        <f t="shared" si="54"/>
        <v>300</v>
      </c>
      <c r="L288" s="6">
        <f t="shared" si="54"/>
        <v>0</v>
      </c>
      <c r="M288" s="6">
        <f t="shared" si="54"/>
        <v>600</v>
      </c>
      <c r="N288" s="6">
        <f t="shared" si="54"/>
        <v>134</v>
      </c>
      <c r="O288" s="6">
        <f t="shared" si="54"/>
        <v>0</v>
      </c>
      <c r="P288" s="6">
        <f t="shared" si="54"/>
        <v>150</v>
      </c>
      <c r="Q288" s="6">
        <f t="shared" si="54"/>
        <v>0</v>
      </c>
      <c r="R288" s="6">
        <f t="shared" si="54"/>
        <v>20</v>
      </c>
      <c r="S288" s="6">
        <f t="shared" si="54"/>
        <v>0</v>
      </c>
      <c r="T288" s="6">
        <f t="shared" si="54"/>
        <v>0</v>
      </c>
      <c r="U288" s="46">
        <f t="shared" si="52"/>
        <v>193020</v>
      </c>
      <c r="V288" s="8"/>
    </row>
    <row r="289" spans="1:22">
      <c r="A289" s="3">
        <v>43704</v>
      </c>
      <c r="B289" s="4" t="s">
        <v>22</v>
      </c>
      <c r="C289" s="4"/>
      <c r="D289" s="4"/>
      <c r="E289" s="4"/>
      <c r="F289" s="4"/>
      <c r="G289" s="4"/>
      <c r="H289" s="4"/>
      <c r="I289" s="4">
        <v>5</v>
      </c>
      <c r="J289" s="4"/>
      <c r="K289" s="4">
        <v>86</v>
      </c>
      <c r="L289" s="4"/>
      <c r="M289" s="4"/>
      <c r="N289" s="4">
        <v>334</v>
      </c>
      <c r="O289" s="4"/>
      <c r="P289" s="4"/>
      <c r="Q289" s="4"/>
      <c r="R289" s="4"/>
      <c r="S289" s="4"/>
      <c r="T289" s="4"/>
      <c r="U289" s="7">
        <f t="shared" si="52"/>
        <v>13585</v>
      </c>
      <c r="V289" s="8"/>
    </row>
    <row r="290" spans="1:22">
      <c r="A290" s="3">
        <v>43704</v>
      </c>
      <c r="B290" s="4" t="s">
        <v>24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>
        <v>650</v>
      </c>
      <c r="Q290" s="4"/>
      <c r="R290" s="4"/>
      <c r="S290" s="4"/>
      <c r="T290" s="4"/>
      <c r="U290" s="7">
        <f t="shared" si="52"/>
        <v>16250</v>
      </c>
      <c r="V290" s="8"/>
    </row>
    <row r="291" spans="1:22">
      <c r="A291" s="3">
        <v>43704</v>
      </c>
      <c r="B291" s="4" t="s">
        <v>32</v>
      </c>
      <c r="C291" s="4"/>
      <c r="D291" s="4"/>
      <c r="E291" s="4"/>
      <c r="F291" s="4"/>
      <c r="G291" s="4"/>
      <c r="H291" s="4"/>
      <c r="I291" s="4">
        <v>13</v>
      </c>
      <c r="J291" s="4"/>
      <c r="K291" s="4"/>
      <c r="L291" s="4"/>
      <c r="M291" s="4">
        <v>600</v>
      </c>
      <c r="N291" s="4"/>
      <c r="O291" s="4"/>
      <c r="P291" s="4"/>
      <c r="Q291" s="4"/>
      <c r="R291" s="4">
        <v>10</v>
      </c>
      <c r="S291" s="4"/>
      <c r="T291" s="4"/>
      <c r="U291" s="7">
        <f t="shared" si="52"/>
        <v>28325</v>
      </c>
      <c r="V291" s="8">
        <f>SUM(U289:U291)</f>
        <v>58160</v>
      </c>
    </row>
    <row r="292" spans="1:22">
      <c r="A292" s="3">
        <v>43704</v>
      </c>
      <c r="B292" s="4" t="s">
        <v>33</v>
      </c>
      <c r="C292" s="4">
        <v>550</v>
      </c>
      <c r="D292" s="4">
        <v>270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7">
        <f t="shared" si="52"/>
        <v>28750</v>
      </c>
      <c r="V292" s="8"/>
    </row>
    <row r="293" spans="1:22">
      <c r="A293" s="3">
        <v>43704</v>
      </c>
      <c r="B293" s="4" t="s">
        <v>34</v>
      </c>
      <c r="C293" s="4">
        <v>550</v>
      </c>
      <c r="D293" s="4">
        <v>100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7">
        <f t="shared" si="52"/>
        <v>24500</v>
      </c>
      <c r="V293" s="8">
        <f>SUM(U292:U293)</f>
        <v>53250</v>
      </c>
    </row>
    <row r="294" spans="1:22">
      <c r="A294" s="3">
        <v>43704</v>
      </c>
      <c r="B294" s="4" t="s">
        <v>35</v>
      </c>
      <c r="C294" s="4">
        <v>600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7">
        <f t="shared" si="52"/>
        <v>24000</v>
      </c>
      <c r="V294" s="8"/>
    </row>
    <row r="295" spans="1:22">
      <c r="A295" s="3">
        <v>43704</v>
      </c>
      <c r="B295" s="4" t="s">
        <v>36</v>
      </c>
      <c r="C295" s="4"/>
      <c r="D295" s="4"/>
      <c r="E295" s="4"/>
      <c r="F295" s="4">
        <v>593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7">
        <f t="shared" si="52"/>
        <v>23720</v>
      </c>
      <c r="V295" s="8"/>
    </row>
    <row r="296" spans="1:22">
      <c r="A296" s="3">
        <v>43704</v>
      </c>
      <c r="B296" s="4" t="s">
        <v>37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7">
        <f t="shared" si="52"/>
        <v>0</v>
      </c>
      <c r="V296" s="8"/>
    </row>
    <row r="297" spans="1:22">
      <c r="A297" s="3">
        <v>43704</v>
      </c>
      <c r="B297" s="4" t="s">
        <v>38</v>
      </c>
      <c r="C297" s="4">
        <v>207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7">
        <f t="shared" si="52"/>
        <v>8280</v>
      </c>
      <c r="V297" s="8"/>
    </row>
    <row r="298" spans="1:22">
      <c r="A298" s="3">
        <v>43704</v>
      </c>
      <c r="B298" s="4" t="s">
        <v>39</v>
      </c>
      <c r="C298" s="4"/>
      <c r="D298" s="4"/>
      <c r="E298" s="4"/>
      <c r="F298" s="4">
        <v>625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7">
        <f t="shared" si="52"/>
        <v>25000</v>
      </c>
      <c r="V298" s="8">
        <f>SUM(U294:U298)</f>
        <v>81000</v>
      </c>
    </row>
    <row r="299" spans="1:22">
      <c r="A299" s="71" t="s">
        <v>1</v>
      </c>
      <c r="B299" s="71"/>
      <c r="C299" s="6">
        <f t="shared" ref="C299:T299" si="55">SUM(C289:C298)</f>
        <v>1907</v>
      </c>
      <c r="D299" s="6">
        <f t="shared" si="55"/>
        <v>370</v>
      </c>
      <c r="E299" s="6">
        <f t="shared" si="55"/>
        <v>0</v>
      </c>
      <c r="F299" s="6">
        <f t="shared" si="55"/>
        <v>1218</v>
      </c>
      <c r="G299" s="6">
        <f t="shared" si="55"/>
        <v>0</v>
      </c>
      <c r="H299" s="6">
        <f t="shared" si="55"/>
        <v>0</v>
      </c>
      <c r="I299" s="6">
        <f t="shared" si="55"/>
        <v>18</v>
      </c>
      <c r="J299" s="6">
        <f t="shared" si="55"/>
        <v>0</v>
      </c>
      <c r="K299" s="6">
        <f t="shared" si="55"/>
        <v>86</v>
      </c>
      <c r="L299" s="6">
        <f t="shared" si="55"/>
        <v>0</v>
      </c>
      <c r="M299" s="6">
        <f t="shared" si="55"/>
        <v>600</v>
      </c>
      <c r="N299" s="6">
        <f t="shared" si="55"/>
        <v>334</v>
      </c>
      <c r="O299" s="6">
        <f t="shared" si="55"/>
        <v>0</v>
      </c>
      <c r="P299" s="6">
        <f t="shared" si="55"/>
        <v>650</v>
      </c>
      <c r="Q299" s="6">
        <f t="shared" si="55"/>
        <v>0</v>
      </c>
      <c r="R299" s="6">
        <f t="shared" si="55"/>
        <v>10</v>
      </c>
      <c r="S299" s="6">
        <f t="shared" si="55"/>
        <v>0</v>
      </c>
      <c r="T299" s="6">
        <f t="shared" si="55"/>
        <v>0</v>
      </c>
      <c r="U299" s="46">
        <f t="shared" si="52"/>
        <v>192410</v>
      </c>
      <c r="V299" s="8"/>
    </row>
    <row r="300" spans="1:22">
      <c r="A300" s="3">
        <v>43705</v>
      </c>
      <c r="B300" s="4" t="s">
        <v>22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>
        <v>17</v>
      </c>
      <c r="S300" s="4"/>
      <c r="T300" s="4"/>
      <c r="U300" s="7">
        <f t="shared" si="52"/>
        <v>17000</v>
      </c>
      <c r="V300" s="8"/>
    </row>
    <row r="301" spans="1:22">
      <c r="A301" s="3">
        <v>43705</v>
      </c>
      <c r="B301" s="4" t="s">
        <v>24</v>
      </c>
      <c r="C301" s="4"/>
      <c r="D301" s="4"/>
      <c r="E301" s="4"/>
      <c r="F301" s="4"/>
      <c r="G301" s="4"/>
      <c r="H301" s="4"/>
      <c r="I301" s="4">
        <v>521</v>
      </c>
      <c r="J301" s="4"/>
      <c r="K301" s="4"/>
      <c r="L301" s="4"/>
      <c r="M301" s="4"/>
      <c r="N301" s="4"/>
      <c r="O301" s="4"/>
      <c r="P301" s="4">
        <v>100</v>
      </c>
      <c r="Q301" s="4"/>
      <c r="R301" s="4"/>
      <c r="S301" s="4"/>
      <c r="T301" s="4"/>
      <c r="U301" s="7">
        <f t="shared" si="52"/>
        <v>15525</v>
      </c>
      <c r="V301" s="8"/>
    </row>
    <row r="302" spans="1:22">
      <c r="A302" s="3">
        <v>43705</v>
      </c>
      <c r="B302" s="4" t="s">
        <v>32</v>
      </c>
      <c r="C302" s="4"/>
      <c r="D302" s="4"/>
      <c r="E302" s="4"/>
      <c r="F302" s="4"/>
      <c r="G302" s="4"/>
      <c r="H302" s="4"/>
      <c r="I302" s="4">
        <v>10</v>
      </c>
      <c r="J302" s="4"/>
      <c r="K302" s="4"/>
      <c r="L302" s="4"/>
      <c r="M302" s="4">
        <v>880</v>
      </c>
      <c r="N302" s="4"/>
      <c r="O302" s="4"/>
      <c r="P302" s="4"/>
      <c r="Q302" s="4"/>
      <c r="R302" s="4"/>
      <c r="S302" s="4"/>
      <c r="T302" s="4"/>
      <c r="U302" s="7">
        <f t="shared" si="52"/>
        <v>26650</v>
      </c>
      <c r="V302" s="8">
        <f>SUM(U300:U302)</f>
        <v>59175</v>
      </c>
    </row>
    <row r="303" spans="1:22">
      <c r="A303" s="3">
        <v>43705</v>
      </c>
      <c r="B303" s="4" t="s">
        <v>33</v>
      </c>
      <c r="C303" s="4">
        <v>550</v>
      </c>
      <c r="D303" s="4">
        <v>170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7">
        <f t="shared" si="52"/>
        <v>26250</v>
      </c>
      <c r="V303" s="8"/>
    </row>
    <row r="304" spans="1:22">
      <c r="A304" s="3">
        <v>43705</v>
      </c>
      <c r="B304" s="4" t="s">
        <v>34</v>
      </c>
      <c r="C304" s="4">
        <v>500</v>
      </c>
      <c r="D304" s="4">
        <v>250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7">
        <f t="shared" si="52"/>
        <v>26250</v>
      </c>
      <c r="V304" s="8">
        <f>SUM(U303:U304)</f>
        <v>52500</v>
      </c>
    </row>
    <row r="305" spans="1:22">
      <c r="A305" s="3">
        <v>43705</v>
      </c>
      <c r="B305" s="4" t="s">
        <v>35</v>
      </c>
      <c r="C305" s="4">
        <v>450</v>
      </c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7">
        <f t="shared" si="52"/>
        <v>18000</v>
      </c>
      <c r="V305" s="8"/>
    </row>
    <row r="306" spans="1:22">
      <c r="A306" s="3">
        <v>43705</v>
      </c>
      <c r="B306" s="4" t="s">
        <v>36</v>
      </c>
      <c r="C306" s="4"/>
      <c r="D306" s="4"/>
      <c r="E306" s="4"/>
      <c r="F306" s="4">
        <v>300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7">
        <f t="shared" si="52"/>
        <v>12000</v>
      </c>
      <c r="V306" s="8"/>
    </row>
    <row r="307" spans="1:22">
      <c r="A307" s="3">
        <v>43705</v>
      </c>
      <c r="B307" s="4" t="s">
        <v>37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7">
        <f t="shared" si="52"/>
        <v>0</v>
      </c>
      <c r="V307" s="8"/>
    </row>
    <row r="308" spans="1:22">
      <c r="A308" s="3">
        <v>43705</v>
      </c>
      <c r="B308" s="4" t="s">
        <v>38</v>
      </c>
      <c r="C308" s="4">
        <v>394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7">
        <f t="shared" si="52"/>
        <v>15760</v>
      </c>
      <c r="V308" s="8"/>
    </row>
    <row r="309" spans="1:22">
      <c r="A309" s="3">
        <v>43705</v>
      </c>
      <c r="B309" s="4" t="s">
        <v>39</v>
      </c>
      <c r="C309" s="4"/>
      <c r="D309" s="4"/>
      <c r="E309" s="4"/>
      <c r="F309" s="4">
        <v>400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7">
        <f t="shared" si="52"/>
        <v>16000</v>
      </c>
      <c r="V309" s="8">
        <f>SUM(U305:U309)</f>
        <v>61760</v>
      </c>
    </row>
    <row r="310" spans="1:22">
      <c r="A310" s="71" t="s">
        <v>1</v>
      </c>
      <c r="B310" s="71"/>
      <c r="C310" s="6">
        <f t="shared" ref="C310:T310" si="56">SUM(C300:C309)</f>
        <v>1894</v>
      </c>
      <c r="D310" s="6">
        <f t="shared" si="56"/>
        <v>420</v>
      </c>
      <c r="E310" s="6">
        <f t="shared" si="56"/>
        <v>0</v>
      </c>
      <c r="F310" s="6">
        <f t="shared" si="56"/>
        <v>700</v>
      </c>
      <c r="G310" s="6">
        <f t="shared" si="56"/>
        <v>0</v>
      </c>
      <c r="H310" s="6">
        <f t="shared" si="56"/>
        <v>0</v>
      </c>
      <c r="I310" s="6">
        <f t="shared" si="56"/>
        <v>531</v>
      </c>
      <c r="J310" s="6">
        <f t="shared" si="56"/>
        <v>0</v>
      </c>
      <c r="K310" s="6">
        <f t="shared" si="56"/>
        <v>0</v>
      </c>
      <c r="L310" s="6">
        <f t="shared" si="56"/>
        <v>0</v>
      </c>
      <c r="M310" s="6">
        <f t="shared" si="56"/>
        <v>880</v>
      </c>
      <c r="N310" s="6">
        <f t="shared" si="56"/>
        <v>0</v>
      </c>
      <c r="O310" s="6">
        <f t="shared" si="56"/>
        <v>0</v>
      </c>
      <c r="P310" s="6">
        <f t="shared" si="56"/>
        <v>100</v>
      </c>
      <c r="Q310" s="6">
        <f t="shared" si="56"/>
        <v>0</v>
      </c>
      <c r="R310" s="6">
        <f t="shared" si="56"/>
        <v>17</v>
      </c>
      <c r="S310" s="6">
        <f t="shared" si="56"/>
        <v>0</v>
      </c>
      <c r="T310" s="6">
        <f t="shared" si="56"/>
        <v>0</v>
      </c>
      <c r="U310" s="46">
        <f t="shared" si="52"/>
        <v>173435</v>
      </c>
      <c r="V310" s="8">
        <f>SUM(C310:T310)</f>
        <v>4542</v>
      </c>
    </row>
    <row r="311" spans="1:22">
      <c r="A311" s="3">
        <v>43706</v>
      </c>
      <c r="B311" s="4" t="s">
        <v>22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>
        <v>10</v>
      </c>
      <c r="S311" s="4"/>
      <c r="T311" s="4"/>
      <c r="U311" s="7">
        <f t="shared" si="52"/>
        <v>10000</v>
      </c>
      <c r="V311" s="8"/>
    </row>
    <row r="312" spans="1:22">
      <c r="A312" s="3">
        <v>43706</v>
      </c>
      <c r="B312" s="4" t="s">
        <v>24</v>
      </c>
      <c r="C312" s="4"/>
      <c r="D312" s="4"/>
      <c r="E312" s="4"/>
      <c r="F312" s="4"/>
      <c r="G312" s="4"/>
      <c r="H312" s="4"/>
      <c r="I312" s="4">
        <v>115</v>
      </c>
      <c r="J312" s="4"/>
      <c r="K312" s="4"/>
      <c r="L312" s="4"/>
      <c r="M312" s="4"/>
      <c r="N312" s="4"/>
      <c r="O312" s="4"/>
      <c r="P312" s="4">
        <v>200</v>
      </c>
      <c r="Q312" s="4"/>
      <c r="R312" s="4"/>
      <c r="S312" s="4"/>
      <c r="T312" s="4"/>
      <c r="U312" s="7">
        <f t="shared" si="52"/>
        <v>7875</v>
      </c>
      <c r="V312" s="8"/>
    </row>
    <row r="313" spans="1:22">
      <c r="A313" s="3">
        <v>43706</v>
      </c>
      <c r="B313" s="4" t="s">
        <v>32</v>
      </c>
      <c r="C313" s="4"/>
      <c r="D313" s="4"/>
      <c r="E313" s="4"/>
      <c r="F313" s="4"/>
      <c r="G313" s="4"/>
      <c r="H313" s="4"/>
      <c r="I313" s="4">
        <v>20</v>
      </c>
      <c r="J313" s="4"/>
      <c r="K313" s="4"/>
      <c r="L313" s="4"/>
      <c r="M313" s="4">
        <v>785</v>
      </c>
      <c r="N313" s="4"/>
      <c r="O313" s="4"/>
      <c r="P313" s="4"/>
      <c r="Q313" s="4"/>
      <c r="R313" s="4"/>
      <c r="S313" s="4"/>
      <c r="T313" s="4"/>
      <c r="U313" s="7">
        <f t="shared" si="52"/>
        <v>24050</v>
      </c>
      <c r="V313" s="8">
        <f>SUM(U311:U313)</f>
        <v>41925</v>
      </c>
    </row>
    <row r="314" spans="1:22">
      <c r="A314" s="3">
        <v>43706</v>
      </c>
      <c r="B314" s="4" t="s">
        <v>33</v>
      </c>
      <c r="C314" s="4">
        <v>300</v>
      </c>
      <c r="D314" s="4">
        <v>260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7">
        <f t="shared" si="52"/>
        <v>18500</v>
      </c>
      <c r="V314" s="8"/>
    </row>
    <row r="315" spans="1:22">
      <c r="A315" s="3">
        <v>43706</v>
      </c>
      <c r="B315" s="4" t="s">
        <v>34</v>
      </c>
      <c r="C315" s="4">
        <v>427</v>
      </c>
      <c r="D315" s="4">
        <v>100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7">
        <f t="shared" si="52"/>
        <v>19580</v>
      </c>
      <c r="V315" s="8">
        <f>SUM(U314:U315)</f>
        <v>38080</v>
      </c>
    </row>
    <row r="316" spans="1:22">
      <c r="A316" s="3">
        <v>43706</v>
      </c>
      <c r="B316" s="4" t="s">
        <v>35</v>
      </c>
      <c r="C316" s="4">
        <v>50</v>
      </c>
      <c r="D316" s="4"/>
      <c r="E316" s="4"/>
      <c r="F316" s="4">
        <v>300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7">
        <f t="shared" si="52"/>
        <v>14000</v>
      </c>
      <c r="V316" s="8"/>
    </row>
    <row r="317" spans="1:22">
      <c r="A317" s="3">
        <v>43706</v>
      </c>
      <c r="B317" s="4" t="s">
        <v>36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>
        <v>33</v>
      </c>
      <c r="T317" s="4"/>
      <c r="U317" s="7">
        <f t="shared" si="52"/>
        <v>31350</v>
      </c>
      <c r="V317" s="8"/>
    </row>
    <row r="318" spans="1:22">
      <c r="A318" s="3">
        <v>43706</v>
      </c>
      <c r="B318" s="4" t="s">
        <v>37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7">
        <f t="shared" si="52"/>
        <v>0</v>
      </c>
      <c r="V318" s="8"/>
    </row>
    <row r="319" spans="1:22">
      <c r="A319" s="3">
        <v>43706</v>
      </c>
      <c r="B319" s="4" t="s">
        <v>38</v>
      </c>
      <c r="C319" s="4"/>
      <c r="D319" s="4"/>
      <c r="E319" s="4"/>
      <c r="F319" s="4">
        <v>500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7">
        <f t="shared" si="52"/>
        <v>20000</v>
      </c>
      <c r="V319" s="8"/>
    </row>
    <row r="320" spans="1:22">
      <c r="A320" s="3">
        <v>43706</v>
      </c>
      <c r="B320" s="4" t="s">
        <v>39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7">
        <f t="shared" si="52"/>
        <v>0</v>
      </c>
      <c r="V320" s="8">
        <f>SUM(U316:U320)</f>
        <v>65350</v>
      </c>
    </row>
    <row r="321" spans="1:22">
      <c r="A321" s="71" t="s">
        <v>1</v>
      </c>
      <c r="B321" s="71"/>
      <c r="C321" s="6">
        <f t="shared" ref="C321:T321" si="57">SUM(C311:C320)</f>
        <v>777</v>
      </c>
      <c r="D321" s="6">
        <f t="shared" si="57"/>
        <v>360</v>
      </c>
      <c r="E321" s="6">
        <f t="shared" si="57"/>
        <v>0</v>
      </c>
      <c r="F321" s="6">
        <f t="shared" si="57"/>
        <v>800</v>
      </c>
      <c r="G321" s="6">
        <f t="shared" si="57"/>
        <v>0</v>
      </c>
      <c r="H321" s="6">
        <f t="shared" si="57"/>
        <v>0</v>
      </c>
      <c r="I321" s="6">
        <f t="shared" si="57"/>
        <v>135</v>
      </c>
      <c r="J321" s="6">
        <f t="shared" si="57"/>
        <v>0</v>
      </c>
      <c r="K321" s="6">
        <f t="shared" si="57"/>
        <v>0</v>
      </c>
      <c r="L321" s="6">
        <f t="shared" si="57"/>
        <v>0</v>
      </c>
      <c r="M321" s="6">
        <f t="shared" si="57"/>
        <v>785</v>
      </c>
      <c r="N321" s="6">
        <f t="shared" si="57"/>
        <v>0</v>
      </c>
      <c r="O321" s="6">
        <f t="shared" si="57"/>
        <v>0</v>
      </c>
      <c r="P321" s="6">
        <f t="shared" si="57"/>
        <v>200</v>
      </c>
      <c r="Q321" s="6">
        <f t="shared" si="57"/>
        <v>0</v>
      </c>
      <c r="R321" s="6">
        <f t="shared" si="57"/>
        <v>10</v>
      </c>
      <c r="S321" s="6">
        <f t="shared" si="57"/>
        <v>33</v>
      </c>
      <c r="T321" s="6">
        <f t="shared" si="57"/>
        <v>0</v>
      </c>
      <c r="U321" s="46">
        <f t="shared" si="52"/>
        <v>145355</v>
      </c>
      <c r="V321" s="8"/>
    </row>
    <row r="322" spans="1:22">
      <c r="A322" s="3">
        <v>43707</v>
      </c>
      <c r="B322" s="4" t="s">
        <v>22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>
        <v>9</v>
      </c>
      <c r="S322" s="4"/>
      <c r="T322" s="4"/>
      <c r="U322" s="7">
        <f t="shared" si="52"/>
        <v>9000</v>
      </c>
      <c r="V322" s="8"/>
    </row>
    <row r="323" spans="1:22">
      <c r="A323" s="3">
        <v>43707</v>
      </c>
      <c r="B323" s="4" t="s">
        <v>24</v>
      </c>
      <c r="C323" s="4"/>
      <c r="D323" s="4"/>
      <c r="E323" s="4"/>
      <c r="F323" s="4"/>
      <c r="G323" s="4"/>
      <c r="H323" s="4"/>
      <c r="I323" s="4">
        <v>345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7">
        <f t="shared" si="52"/>
        <v>8625</v>
      </c>
      <c r="V323" s="8"/>
    </row>
    <row r="324" spans="1:22">
      <c r="A324" s="3">
        <v>43707</v>
      </c>
      <c r="B324" s="4" t="s">
        <v>32</v>
      </c>
      <c r="C324" s="4"/>
      <c r="D324" s="4"/>
      <c r="E324" s="4"/>
      <c r="F324" s="4"/>
      <c r="G324" s="4"/>
      <c r="H324" s="4"/>
      <c r="I324" s="4">
        <v>14</v>
      </c>
      <c r="J324" s="4"/>
      <c r="K324" s="4"/>
      <c r="L324" s="4"/>
      <c r="M324" s="4">
        <v>678</v>
      </c>
      <c r="N324" s="4"/>
      <c r="O324" s="4"/>
      <c r="P324" s="4"/>
      <c r="Q324" s="4"/>
      <c r="R324" s="4"/>
      <c r="S324" s="4"/>
      <c r="T324" s="4"/>
      <c r="U324" s="7">
        <f t="shared" si="52"/>
        <v>20690</v>
      </c>
      <c r="V324" s="8">
        <f>SUM(U322:U324)</f>
        <v>38315</v>
      </c>
    </row>
    <row r="325" spans="1:22">
      <c r="A325" s="3">
        <v>43707</v>
      </c>
      <c r="B325" s="4" t="s">
        <v>33</v>
      </c>
      <c r="C325" s="4">
        <v>576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7">
        <f t="shared" si="52"/>
        <v>23040</v>
      </c>
      <c r="V325" s="8"/>
    </row>
    <row r="326" spans="1:22">
      <c r="A326" s="3">
        <v>43707</v>
      </c>
      <c r="B326" s="4" t="s">
        <v>34</v>
      </c>
      <c r="C326" s="4">
        <v>400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7">
        <f t="shared" si="52"/>
        <v>16000</v>
      </c>
      <c r="V326" s="8">
        <f>SUM(U325:U326)</f>
        <v>39040</v>
      </c>
    </row>
    <row r="327" spans="1:22">
      <c r="A327" s="3">
        <v>43707</v>
      </c>
      <c r="B327" s="4" t="s">
        <v>35</v>
      </c>
      <c r="C327" s="4"/>
      <c r="D327" s="4"/>
      <c r="E327" s="4"/>
      <c r="F327" s="4">
        <v>333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7">
        <f t="shared" si="52"/>
        <v>13320</v>
      </c>
      <c r="V327" s="8"/>
    </row>
    <row r="328" spans="1:22">
      <c r="A328" s="3">
        <v>43707</v>
      </c>
      <c r="B328" s="4" t="s">
        <v>36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>
        <v>28</v>
      </c>
      <c r="T328" s="4"/>
      <c r="U328" s="7">
        <f t="shared" si="52"/>
        <v>26600</v>
      </c>
      <c r="V328" s="8"/>
    </row>
    <row r="329" spans="1:22">
      <c r="A329" s="3">
        <v>43707</v>
      </c>
      <c r="B329" s="4" t="s">
        <v>37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7">
        <f t="shared" si="52"/>
        <v>0</v>
      </c>
      <c r="V329" s="8"/>
    </row>
    <row r="330" spans="1:22">
      <c r="A330" s="3">
        <v>43707</v>
      </c>
      <c r="B330" s="4" t="s">
        <v>38</v>
      </c>
      <c r="C330" s="4">
        <v>427</v>
      </c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7">
        <f t="shared" si="52"/>
        <v>17080</v>
      </c>
      <c r="V330" s="8"/>
    </row>
    <row r="331" spans="1:22">
      <c r="A331" s="3">
        <v>43707</v>
      </c>
      <c r="B331" s="4" t="s">
        <v>39</v>
      </c>
      <c r="C331" s="4"/>
      <c r="D331" s="4"/>
      <c r="E331" s="4"/>
      <c r="F331" s="4">
        <v>120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7">
        <f t="shared" si="52"/>
        <v>4800</v>
      </c>
      <c r="V331" s="8">
        <f>SUM(U327:U331)</f>
        <v>61800</v>
      </c>
    </row>
    <row r="332" spans="1:22">
      <c r="A332" s="71" t="s">
        <v>1</v>
      </c>
      <c r="B332" s="71"/>
      <c r="C332" s="6">
        <f t="shared" ref="C332:T332" si="58">SUM(C322:C331)</f>
        <v>1403</v>
      </c>
      <c r="D332" s="6">
        <f t="shared" si="58"/>
        <v>0</v>
      </c>
      <c r="E332" s="6">
        <f t="shared" si="58"/>
        <v>0</v>
      </c>
      <c r="F332" s="6">
        <f t="shared" si="58"/>
        <v>453</v>
      </c>
      <c r="G332" s="6">
        <f t="shared" si="58"/>
        <v>0</v>
      </c>
      <c r="H332" s="6">
        <f t="shared" si="58"/>
        <v>0</v>
      </c>
      <c r="I332" s="6">
        <f t="shared" si="58"/>
        <v>359</v>
      </c>
      <c r="J332" s="6">
        <f t="shared" si="58"/>
        <v>0</v>
      </c>
      <c r="K332" s="6">
        <f t="shared" si="58"/>
        <v>0</v>
      </c>
      <c r="L332" s="6">
        <f t="shared" si="58"/>
        <v>0</v>
      </c>
      <c r="M332" s="6">
        <f t="shared" si="58"/>
        <v>678</v>
      </c>
      <c r="N332" s="6">
        <f t="shared" si="58"/>
        <v>0</v>
      </c>
      <c r="O332" s="6">
        <f t="shared" si="58"/>
        <v>0</v>
      </c>
      <c r="P332" s="6">
        <f t="shared" si="58"/>
        <v>0</v>
      </c>
      <c r="Q332" s="6">
        <f t="shared" si="58"/>
        <v>0</v>
      </c>
      <c r="R332" s="6">
        <f t="shared" si="58"/>
        <v>9</v>
      </c>
      <c r="S332" s="6">
        <f t="shared" si="58"/>
        <v>28</v>
      </c>
      <c r="T332" s="6">
        <f t="shared" si="58"/>
        <v>0</v>
      </c>
      <c r="U332" s="46">
        <f t="shared" si="52"/>
        <v>139155</v>
      </c>
      <c r="V332" s="8"/>
    </row>
    <row r="333" spans="1:22">
      <c r="A333" s="3">
        <v>43708</v>
      </c>
      <c r="B333" s="4" t="s">
        <v>22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>
        <v>13</v>
      </c>
      <c r="S333" s="4"/>
      <c r="T333" s="4"/>
      <c r="U333" s="7">
        <f t="shared" si="52"/>
        <v>13000</v>
      </c>
      <c r="V333" s="8"/>
    </row>
    <row r="334" spans="1:22">
      <c r="A334" s="3">
        <v>43708</v>
      </c>
      <c r="B334" s="4" t="s">
        <v>24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>
        <v>377</v>
      </c>
      <c r="Q334" s="4"/>
      <c r="R334" s="4"/>
      <c r="S334" s="4"/>
      <c r="T334" s="4"/>
      <c r="U334" s="7">
        <f t="shared" ref="U334:U343" si="59">(C334*40)+(D334*25)+(E334*20)+(F334*40)+(G334*50)+(H334*50)+(I334*25)+(J334*30)+(K334*40)+(L334*30)+(M334*30)+(N334*30)+(O334*30)+(P334*25+(Q334*1000)+(R334*1000)+(S334*950)+(T334*40))</f>
        <v>9425</v>
      </c>
      <c r="V334" s="8"/>
    </row>
    <row r="335" spans="1:22">
      <c r="A335" s="3">
        <v>43708</v>
      </c>
      <c r="B335" s="4" t="s">
        <v>32</v>
      </c>
      <c r="C335" s="4">
        <v>440</v>
      </c>
      <c r="D335" s="4"/>
      <c r="E335" s="4"/>
      <c r="F335" s="4"/>
      <c r="G335" s="4"/>
      <c r="H335" s="4"/>
      <c r="I335" s="4">
        <v>21</v>
      </c>
      <c r="J335" s="4"/>
      <c r="K335" s="4"/>
      <c r="L335" s="4"/>
      <c r="M335" s="4">
        <v>50</v>
      </c>
      <c r="N335" s="4"/>
      <c r="O335" s="4"/>
      <c r="P335" s="4"/>
      <c r="Q335" s="4"/>
      <c r="R335" s="4"/>
      <c r="S335" s="4"/>
      <c r="T335" s="4"/>
      <c r="U335" s="7">
        <f t="shared" si="59"/>
        <v>19625</v>
      </c>
      <c r="V335" s="8">
        <f>SUM(U333:U335)</f>
        <v>42050</v>
      </c>
    </row>
    <row r="336" spans="1:22">
      <c r="A336" s="3">
        <v>43708</v>
      </c>
      <c r="B336" s="4" t="s">
        <v>33</v>
      </c>
      <c r="C336" s="4">
        <v>500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7">
        <f t="shared" si="59"/>
        <v>20000</v>
      </c>
      <c r="V336" s="8"/>
    </row>
    <row r="337" spans="1:22">
      <c r="A337" s="3">
        <v>43708</v>
      </c>
      <c r="B337" s="4" t="s">
        <v>34</v>
      </c>
      <c r="C337" s="4">
        <v>300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7">
        <f t="shared" si="59"/>
        <v>12000</v>
      </c>
      <c r="V337" s="8">
        <f>SUM(U336:U337)</f>
        <v>32000</v>
      </c>
    </row>
    <row r="338" spans="1:22">
      <c r="A338" s="3">
        <v>43708</v>
      </c>
      <c r="B338" s="4" t="s">
        <v>35</v>
      </c>
      <c r="C338" s="4">
        <v>240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7">
        <f t="shared" si="59"/>
        <v>9600</v>
      </c>
      <c r="V338" s="8"/>
    </row>
    <row r="339" spans="1:22">
      <c r="A339" s="3">
        <v>43708</v>
      </c>
      <c r="B339" s="4" t="s">
        <v>36</v>
      </c>
      <c r="C339" s="4">
        <v>350</v>
      </c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7">
        <f t="shared" si="59"/>
        <v>14000</v>
      </c>
      <c r="V339" s="8"/>
    </row>
    <row r="340" spans="1:22">
      <c r="A340" s="3">
        <v>43708</v>
      </c>
      <c r="B340" s="4" t="s">
        <v>37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7">
        <f t="shared" si="59"/>
        <v>0</v>
      </c>
      <c r="V340" s="8"/>
    </row>
    <row r="341" spans="1:22">
      <c r="A341" s="3">
        <v>43708</v>
      </c>
      <c r="B341" s="4" t="s">
        <v>38</v>
      </c>
      <c r="C341" s="4">
        <v>179</v>
      </c>
      <c r="D341" s="4"/>
      <c r="E341" s="4"/>
      <c r="F341" s="4"/>
      <c r="G341" s="4">
        <v>200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7">
        <f t="shared" si="59"/>
        <v>17160</v>
      </c>
      <c r="V341" s="8"/>
    </row>
    <row r="342" spans="1:22">
      <c r="A342" s="3">
        <v>43708</v>
      </c>
      <c r="B342" s="4" t="s">
        <v>39</v>
      </c>
      <c r="C342" s="4"/>
      <c r="D342" s="4"/>
      <c r="E342" s="4"/>
      <c r="F342" s="4">
        <v>361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7">
        <f t="shared" si="59"/>
        <v>14440</v>
      </c>
      <c r="V342" s="8">
        <f>SUM(U338:U342)</f>
        <v>55200</v>
      </c>
    </row>
    <row r="343" spans="1:22">
      <c r="A343" s="71" t="s">
        <v>1</v>
      </c>
      <c r="B343" s="71"/>
      <c r="C343" s="6">
        <f t="shared" ref="C343:T343" si="60">SUM(C333:C342)</f>
        <v>2009</v>
      </c>
      <c r="D343" s="6">
        <f t="shared" si="60"/>
        <v>0</v>
      </c>
      <c r="E343" s="6">
        <f t="shared" si="60"/>
        <v>0</v>
      </c>
      <c r="F343" s="6">
        <f t="shared" si="60"/>
        <v>361</v>
      </c>
      <c r="G343" s="6">
        <f t="shared" si="60"/>
        <v>200</v>
      </c>
      <c r="H343" s="6">
        <f t="shared" si="60"/>
        <v>0</v>
      </c>
      <c r="I343" s="6">
        <f t="shared" si="60"/>
        <v>21</v>
      </c>
      <c r="J343" s="6">
        <f t="shared" si="60"/>
        <v>0</v>
      </c>
      <c r="K343" s="6">
        <f t="shared" si="60"/>
        <v>0</v>
      </c>
      <c r="L343" s="6">
        <f t="shared" si="60"/>
        <v>0</v>
      </c>
      <c r="M343" s="6">
        <f t="shared" si="60"/>
        <v>50</v>
      </c>
      <c r="N343" s="6">
        <f t="shared" si="60"/>
        <v>0</v>
      </c>
      <c r="O343" s="6">
        <f t="shared" si="60"/>
        <v>0</v>
      </c>
      <c r="P343" s="6">
        <f t="shared" si="60"/>
        <v>377</v>
      </c>
      <c r="Q343" s="6">
        <f t="shared" si="60"/>
        <v>0</v>
      </c>
      <c r="R343" s="6">
        <f t="shared" si="60"/>
        <v>13</v>
      </c>
      <c r="S343" s="6">
        <f t="shared" si="60"/>
        <v>0</v>
      </c>
      <c r="T343" s="6">
        <f t="shared" si="60"/>
        <v>0</v>
      </c>
      <c r="U343" s="46">
        <f t="shared" si="59"/>
        <v>129250</v>
      </c>
      <c r="V343" s="8">
        <f>SUM(U343+U332+U321+U310+U299+U288)</f>
        <v>972625</v>
      </c>
    </row>
  </sheetData>
  <mergeCells count="34">
    <mergeCell ref="A321:B321"/>
    <mergeCell ref="A332:B332"/>
    <mergeCell ref="A343:B343"/>
    <mergeCell ref="U1:U2"/>
    <mergeCell ref="A266:B266"/>
    <mergeCell ref="A277:B277"/>
    <mergeCell ref="A288:B288"/>
    <mergeCell ref="A299:B299"/>
    <mergeCell ref="A310:B310"/>
    <mergeCell ref="A211:B211"/>
    <mergeCell ref="A222:B222"/>
    <mergeCell ref="A233:B233"/>
    <mergeCell ref="A244:B244"/>
    <mergeCell ref="A255:B255"/>
    <mergeCell ref="A156:B156"/>
    <mergeCell ref="A167:B167"/>
    <mergeCell ref="A178:B178"/>
    <mergeCell ref="A189:B189"/>
    <mergeCell ref="A200:B200"/>
    <mergeCell ref="A101:B101"/>
    <mergeCell ref="A112:B112"/>
    <mergeCell ref="A123:B123"/>
    <mergeCell ref="A134:B134"/>
    <mergeCell ref="A145:B145"/>
    <mergeCell ref="A46:B46"/>
    <mergeCell ref="A57:B57"/>
    <mergeCell ref="A68:B68"/>
    <mergeCell ref="A79:B79"/>
    <mergeCell ref="A90:B90"/>
    <mergeCell ref="A1:T1"/>
    <mergeCell ref="X1:AC1"/>
    <mergeCell ref="A13:B13"/>
    <mergeCell ref="A24:B24"/>
    <mergeCell ref="A35:B35"/>
  </mergeCells>
  <pageMargins left="0.75" right="0.75" top="1" bottom="1" header="0.51180555555555596" footer="0.5118055555555559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D343"/>
  <sheetViews>
    <sheetView zoomScale="80" zoomScaleNormal="80" workbookViewId="0">
      <pane ySplit="2" topLeftCell="A315" activePane="bottomLeft" state="frozen"/>
      <selection pane="bottomLeft" activeCell="H353" sqref="H353"/>
    </sheetView>
  </sheetViews>
  <sheetFormatPr defaultColWidth="9" defaultRowHeight="14.4"/>
  <cols>
    <col min="26" max="26" width="9.88671875"/>
    <col min="30" max="30" width="9.88671875"/>
    <col min="31" max="31" width="11"/>
  </cols>
  <sheetData>
    <row r="1" spans="1:55">
      <c r="A1" s="70" t="s">
        <v>83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1"/>
      <c r="V1" s="74" t="s">
        <v>1</v>
      </c>
      <c r="W1" s="8"/>
    </row>
    <row r="2" spans="1:55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20</v>
      </c>
      <c r="R2" s="2" t="s">
        <v>19</v>
      </c>
      <c r="S2" s="2" t="s">
        <v>18</v>
      </c>
      <c r="T2" s="2" t="s">
        <v>21</v>
      </c>
      <c r="U2" s="2" t="s">
        <v>96</v>
      </c>
      <c r="V2" s="74"/>
      <c r="W2" s="9"/>
    </row>
    <row r="3" spans="1:55">
      <c r="A3" s="3">
        <v>43709</v>
      </c>
      <c r="B3" s="4" t="s">
        <v>22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7">
        <f t="shared" ref="V3:V66" si="0">(C3*40)+(D3*25)+(E3*20)+(F3*40)+(G3*50)+(H3*50)+(I3*25)+(J3*30)+(K3*40)+(L3*30)+(M3*30)+(N3*30)+(O3*30)+(P3*25+(Q3*1000)+(R3*1000)+(S3*950)+(T3*40)+(U3*25))</f>
        <v>0</v>
      </c>
      <c r="W3" s="8"/>
      <c r="X3" s="70" t="s">
        <v>67</v>
      </c>
      <c r="Y3" s="70"/>
      <c r="Z3" s="70"/>
      <c r="AA3" s="70"/>
      <c r="AB3" s="70"/>
      <c r="AC3" s="70"/>
      <c r="AD3" s="21"/>
      <c r="AE3" s="21"/>
    </row>
    <row r="4" spans="1:55">
      <c r="A4" s="3">
        <v>43709</v>
      </c>
      <c r="B4" s="4" t="s">
        <v>24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7">
        <f t="shared" si="0"/>
        <v>0</v>
      </c>
      <c r="W4" s="8"/>
      <c r="X4" s="1" t="s">
        <v>68</v>
      </c>
      <c r="Y4" s="47" t="s">
        <v>97</v>
      </c>
      <c r="Z4" s="47" t="s">
        <v>98</v>
      </c>
      <c r="AA4" s="47" t="s">
        <v>99</v>
      </c>
      <c r="AB4" s="47" t="s">
        <v>100</v>
      </c>
      <c r="AC4" s="48" t="s">
        <v>101</v>
      </c>
      <c r="AD4" s="49" t="s">
        <v>1</v>
      </c>
      <c r="AE4" s="50" t="s">
        <v>31</v>
      </c>
    </row>
    <row r="5" spans="1:55">
      <c r="A5" s="3">
        <v>43709</v>
      </c>
      <c r="B5" s="4" t="s">
        <v>32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7">
        <f t="shared" si="0"/>
        <v>0</v>
      </c>
      <c r="W5" s="8">
        <f>SUM(V3:V5)</f>
        <v>0</v>
      </c>
      <c r="X5" s="1" t="s">
        <v>22</v>
      </c>
      <c r="Y5" s="7">
        <f t="shared" ref="Y5:Y14" si="1">V14+V25+V36+V47+V58+V69</f>
        <v>80085</v>
      </c>
      <c r="Z5" s="7">
        <f t="shared" ref="Z5:Z14" si="2">V91+V102+V113+V124+V135+V146</f>
        <v>84690</v>
      </c>
      <c r="AA5" s="7">
        <f t="shared" ref="AA5:AA14" si="3">V168+V179+V190+V201+V212+V223</f>
        <v>72445</v>
      </c>
      <c r="AB5" s="7">
        <f t="shared" ref="AB5:AB14" si="4">V245+V256+V267+V278+V289+V300</f>
        <v>78060</v>
      </c>
      <c r="AC5" s="13">
        <f t="shared" ref="AC5:AC14" si="5">V322</f>
        <v>10000</v>
      </c>
      <c r="AD5" s="23">
        <f t="shared" ref="AD5:AD15" si="6">SUM(Y5:AC5)</f>
        <v>325280</v>
      </c>
      <c r="AE5" s="24">
        <f t="shared" ref="AE5:AE15" si="7">AD5/25</f>
        <v>13011.2</v>
      </c>
    </row>
    <row r="6" spans="1:55">
      <c r="A6" s="3">
        <v>43709</v>
      </c>
      <c r="B6" s="4" t="s">
        <v>33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7">
        <f t="shared" si="0"/>
        <v>0</v>
      </c>
      <c r="W6" s="8"/>
      <c r="X6" s="1" t="s">
        <v>24</v>
      </c>
      <c r="Y6" s="7">
        <f t="shared" si="1"/>
        <v>57250</v>
      </c>
      <c r="Z6" s="7">
        <f t="shared" si="2"/>
        <v>89150</v>
      </c>
      <c r="AA6" s="7">
        <f t="shared" si="3"/>
        <v>74400</v>
      </c>
      <c r="AB6" s="7">
        <f t="shared" si="4"/>
        <v>78125</v>
      </c>
      <c r="AC6" s="13">
        <f t="shared" si="5"/>
        <v>16250</v>
      </c>
      <c r="AD6" s="23">
        <f t="shared" si="6"/>
        <v>315175</v>
      </c>
      <c r="AE6" s="24">
        <f t="shared" si="7"/>
        <v>12607</v>
      </c>
    </row>
    <row r="7" spans="1:55">
      <c r="A7" s="3">
        <v>43709</v>
      </c>
      <c r="B7" s="4" t="s">
        <v>34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7">
        <f t="shared" si="0"/>
        <v>0</v>
      </c>
      <c r="W7" s="8">
        <f>SUM(V6:V7)</f>
        <v>0</v>
      </c>
      <c r="X7" s="1" t="s">
        <v>32</v>
      </c>
      <c r="Y7" s="7">
        <f t="shared" si="1"/>
        <v>142335</v>
      </c>
      <c r="Z7" s="7">
        <f t="shared" si="2"/>
        <v>184155</v>
      </c>
      <c r="AA7" s="7">
        <f t="shared" si="3"/>
        <v>172570</v>
      </c>
      <c r="AB7" s="7">
        <f t="shared" si="4"/>
        <v>184130</v>
      </c>
      <c r="AC7" s="13">
        <f t="shared" si="5"/>
        <v>29125</v>
      </c>
      <c r="AD7" s="23">
        <f t="shared" si="6"/>
        <v>712315</v>
      </c>
      <c r="AE7" s="24">
        <f t="shared" si="7"/>
        <v>28492.6</v>
      </c>
    </row>
    <row r="8" spans="1:55">
      <c r="A8" s="3">
        <v>43709</v>
      </c>
      <c r="B8" s="4" t="s">
        <v>35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7">
        <f t="shared" si="0"/>
        <v>0</v>
      </c>
      <c r="W8" s="8"/>
      <c r="X8" s="1" t="s">
        <v>33</v>
      </c>
      <c r="Y8" s="7">
        <f t="shared" si="1"/>
        <v>138000</v>
      </c>
      <c r="Z8" s="7">
        <f t="shared" si="2"/>
        <v>162000</v>
      </c>
      <c r="AA8" s="7">
        <f t="shared" si="3"/>
        <v>154130</v>
      </c>
      <c r="AB8" s="7">
        <f t="shared" si="4"/>
        <v>155650</v>
      </c>
      <c r="AC8" s="13">
        <f t="shared" si="5"/>
        <v>40000</v>
      </c>
      <c r="AD8" s="23">
        <f t="shared" si="6"/>
        <v>649780</v>
      </c>
      <c r="AE8" s="24">
        <f t="shared" si="7"/>
        <v>25991.200000000001</v>
      </c>
    </row>
    <row r="9" spans="1:55">
      <c r="A9" s="3">
        <v>43709</v>
      </c>
      <c r="B9" s="4" t="s">
        <v>36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7">
        <f t="shared" si="0"/>
        <v>0</v>
      </c>
      <c r="W9" s="8"/>
      <c r="X9" s="1" t="s">
        <v>34</v>
      </c>
      <c r="Y9" s="7">
        <f t="shared" si="1"/>
        <v>82360</v>
      </c>
      <c r="Z9" s="7">
        <f t="shared" si="2"/>
        <v>98000</v>
      </c>
      <c r="AA9" s="7">
        <f t="shared" si="3"/>
        <v>111750</v>
      </c>
      <c r="AB9" s="7">
        <f t="shared" si="4"/>
        <v>107750</v>
      </c>
      <c r="AC9" s="13">
        <f t="shared" si="5"/>
        <v>22000</v>
      </c>
      <c r="AD9" s="23">
        <f t="shared" si="6"/>
        <v>421860</v>
      </c>
      <c r="AE9" s="24">
        <f t="shared" si="7"/>
        <v>16874.400000000001</v>
      </c>
    </row>
    <row r="10" spans="1:55">
      <c r="A10" s="3">
        <v>43709</v>
      </c>
      <c r="B10" s="4" t="s">
        <v>37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7">
        <f t="shared" si="0"/>
        <v>0</v>
      </c>
      <c r="W10" s="8"/>
      <c r="X10" s="1" t="s">
        <v>35</v>
      </c>
      <c r="Y10" s="7">
        <f t="shared" si="1"/>
        <v>66600</v>
      </c>
      <c r="Z10" s="7">
        <f t="shared" si="2"/>
        <v>79200</v>
      </c>
      <c r="AA10" s="7">
        <f t="shared" si="3"/>
        <v>64600</v>
      </c>
      <c r="AB10" s="7">
        <f t="shared" si="4"/>
        <v>83130</v>
      </c>
      <c r="AC10" s="13">
        <f t="shared" si="5"/>
        <v>17480</v>
      </c>
      <c r="AD10" s="23">
        <f t="shared" si="6"/>
        <v>311010</v>
      </c>
      <c r="AE10" s="24">
        <f t="shared" si="7"/>
        <v>12440.4</v>
      </c>
    </row>
    <row r="11" spans="1:55">
      <c r="A11" s="3">
        <v>43709</v>
      </c>
      <c r="B11" s="4" t="s">
        <v>38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7">
        <f t="shared" si="0"/>
        <v>0</v>
      </c>
      <c r="W11" s="8"/>
      <c r="X11" s="1" t="s">
        <v>36</v>
      </c>
      <c r="Y11" s="7">
        <f t="shared" si="1"/>
        <v>79920</v>
      </c>
      <c r="Z11" s="7">
        <f t="shared" si="2"/>
        <v>91480</v>
      </c>
      <c r="AA11" s="7">
        <f t="shared" si="3"/>
        <v>105000</v>
      </c>
      <c r="AB11" s="7">
        <f t="shared" si="4"/>
        <v>83520</v>
      </c>
      <c r="AC11" s="13">
        <f t="shared" si="5"/>
        <v>18000</v>
      </c>
      <c r="AD11" s="23">
        <f t="shared" si="6"/>
        <v>377920</v>
      </c>
      <c r="AE11" s="24">
        <f t="shared" si="7"/>
        <v>15116.8</v>
      </c>
    </row>
    <row r="12" spans="1:55">
      <c r="A12" s="3">
        <v>43709</v>
      </c>
      <c r="B12" s="4" t="s">
        <v>39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7">
        <f t="shared" si="0"/>
        <v>0</v>
      </c>
      <c r="W12" s="8">
        <f>SUM(V9:V12)</f>
        <v>0</v>
      </c>
      <c r="X12" s="1" t="s">
        <v>37</v>
      </c>
      <c r="Y12" s="7">
        <f t="shared" si="1"/>
        <v>66160</v>
      </c>
      <c r="Z12" s="7">
        <f t="shared" si="2"/>
        <v>70880</v>
      </c>
      <c r="AA12" s="7">
        <f t="shared" si="3"/>
        <v>64920</v>
      </c>
      <c r="AB12" s="7">
        <f t="shared" si="4"/>
        <v>93570</v>
      </c>
      <c r="AC12" s="13">
        <f t="shared" si="5"/>
        <v>20800</v>
      </c>
      <c r="AD12" s="23">
        <f t="shared" si="6"/>
        <v>316330</v>
      </c>
      <c r="AE12" s="24">
        <f t="shared" si="7"/>
        <v>12653.2</v>
      </c>
    </row>
    <row r="13" spans="1:55">
      <c r="A13" s="71" t="s">
        <v>1</v>
      </c>
      <c r="B13" s="71"/>
      <c r="C13" s="6">
        <f t="shared" ref="C13:U13" si="8">SUM(C3:C12)</f>
        <v>0</v>
      </c>
      <c r="D13" s="6">
        <f t="shared" si="8"/>
        <v>0</v>
      </c>
      <c r="E13" s="6">
        <f t="shared" si="8"/>
        <v>0</v>
      </c>
      <c r="F13" s="6">
        <f t="shared" si="8"/>
        <v>0</v>
      </c>
      <c r="G13" s="6">
        <f t="shared" si="8"/>
        <v>0</v>
      </c>
      <c r="H13" s="6">
        <f t="shared" si="8"/>
        <v>0</v>
      </c>
      <c r="I13" s="6">
        <f t="shared" si="8"/>
        <v>0</v>
      </c>
      <c r="J13" s="6">
        <f t="shared" si="8"/>
        <v>0</v>
      </c>
      <c r="K13" s="6">
        <f t="shared" si="8"/>
        <v>0</v>
      </c>
      <c r="L13" s="6">
        <f t="shared" si="8"/>
        <v>0</v>
      </c>
      <c r="M13" s="6">
        <f t="shared" si="8"/>
        <v>0</v>
      </c>
      <c r="N13" s="6">
        <f t="shared" si="8"/>
        <v>0</v>
      </c>
      <c r="O13" s="6">
        <f t="shared" si="8"/>
        <v>0</v>
      </c>
      <c r="P13" s="6">
        <f t="shared" si="8"/>
        <v>0</v>
      </c>
      <c r="Q13" s="6">
        <f t="shared" si="8"/>
        <v>0</v>
      </c>
      <c r="R13" s="6">
        <f t="shared" si="8"/>
        <v>0</v>
      </c>
      <c r="S13" s="6">
        <f t="shared" si="8"/>
        <v>0</v>
      </c>
      <c r="T13" s="6">
        <f t="shared" si="8"/>
        <v>0</v>
      </c>
      <c r="U13" s="6">
        <f t="shared" si="8"/>
        <v>0</v>
      </c>
      <c r="V13" s="46">
        <f t="shared" si="0"/>
        <v>0</v>
      </c>
      <c r="W13" s="8"/>
      <c r="X13" s="1" t="s">
        <v>38</v>
      </c>
      <c r="Y13" s="7">
        <f t="shared" si="1"/>
        <v>73080</v>
      </c>
      <c r="Z13" s="7">
        <f t="shared" si="2"/>
        <v>82400</v>
      </c>
      <c r="AA13" s="7">
        <f t="shared" si="3"/>
        <v>64920</v>
      </c>
      <c r="AB13" s="7">
        <f t="shared" si="4"/>
        <v>45000</v>
      </c>
      <c r="AC13" s="13">
        <f t="shared" si="5"/>
        <v>0</v>
      </c>
      <c r="AD13" s="23">
        <f t="shared" si="6"/>
        <v>265400</v>
      </c>
      <c r="AE13" s="24">
        <f t="shared" si="7"/>
        <v>10616</v>
      </c>
    </row>
    <row r="14" spans="1:55">
      <c r="A14" s="3">
        <v>43710</v>
      </c>
      <c r="B14" s="4" t="s">
        <v>22</v>
      </c>
      <c r="C14" s="4"/>
      <c r="D14" s="4"/>
      <c r="E14" s="4"/>
      <c r="F14" s="4"/>
      <c r="G14" s="4"/>
      <c r="H14" s="4"/>
      <c r="I14" s="4">
        <v>10</v>
      </c>
      <c r="J14" s="4"/>
      <c r="K14" s="4">
        <v>400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7">
        <f t="shared" si="0"/>
        <v>16250</v>
      </c>
      <c r="W14" s="8"/>
      <c r="X14" s="1" t="s">
        <v>39</v>
      </c>
      <c r="Y14" s="7">
        <f t="shared" si="1"/>
        <v>68320</v>
      </c>
      <c r="Z14" s="7">
        <f t="shared" si="2"/>
        <v>84240</v>
      </c>
      <c r="AA14" s="7">
        <f t="shared" si="3"/>
        <v>47160</v>
      </c>
      <c r="AB14" s="7">
        <f t="shared" si="4"/>
        <v>87440</v>
      </c>
      <c r="AC14" s="13">
        <f t="shared" si="5"/>
        <v>13750</v>
      </c>
      <c r="AD14" s="23">
        <f t="shared" si="6"/>
        <v>300910</v>
      </c>
      <c r="AE14" s="24">
        <f t="shared" si="7"/>
        <v>12036.4</v>
      </c>
    </row>
    <row r="15" spans="1:55">
      <c r="A15" s="3">
        <v>43710</v>
      </c>
      <c r="B15" s="4" t="s">
        <v>24</v>
      </c>
      <c r="C15" s="4"/>
      <c r="D15" s="4"/>
      <c r="E15" s="4"/>
      <c r="F15" s="4"/>
      <c r="G15" s="4"/>
      <c r="H15" s="4"/>
      <c r="I15" s="4">
        <v>450</v>
      </c>
      <c r="J15" s="4"/>
      <c r="K15" s="4"/>
      <c r="L15" s="4"/>
      <c r="M15" s="4"/>
      <c r="N15" s="4"/>
      <c r="O15" s="4"/>
      <c r="P15" s="4">
        <v>50</v>
      </c>
      <c r="Q15" s="4"/>
      <c r="R15" s="4"/>
      <c r="S15" s="4"/>
      <c r="T15" s="4"/>
      <c r="U15" s="4"/>
      <c r="V15" s="7">
        <f t="shared" si="0"/>
        <v>12500</v>
      </c>
      <c r="W15" s="8"/>
      <c r="X15" s="14" t="s">
        <v>1</v>
      </c>
      <c r="Y15" s="15">
        <f t="shared" ref="Y15:AC15" si="9">SUM(Y5:Y14)</f>
        <v>854110</v>
      </c>
      <c r="Z15" s="15">
        <f t="shared" si="9"/>
        <v>1026195</v>
      </c>
      <c r="AA15" s="15">
        <f t="shared" si="9"/>
        <v>931895</v>
      </c>
      <c r="AB15" s="15">
        <f t="shared" si="9"/>
        <v>996375</v>
      </c>
      <c r="AC15" s="16">
        <f t="shared" si="9"/>
        <v>187405</v>
      </c>
      <c r="AD15" s="25">
        <f t="shared" si="6"/>
        <v>3995980</v>
      </c>
      <c r="AE15" s="24">
        <f t="shared" si="7"/>
        <v>159839.20000000001</v>
      </c>
    </row>
    <row r="16" spans="1:55">
      <c r="A16" s="3">
        <v>43710</v>
      </c>
      <c r="B16" s="4" t="s">
        <v>32</v>
      </c>
      <c r="C16" s="4"/>
      <c r="D16" s="4"/>
      <c r="E16" s="4"/>
      <c r="F16" s="4"/>
      <c r="G16" s="4"/>
      <c r="H16" s="4"/>
      <c r="I16" s="4">
        <v>20</v>
      </c>
      <c r="J16" s="4"/>
      <c r="K16" s="4"/>
      <c r="L16" s="4"/>
      <c r="M16" s="4">
        <v>458</v>
      </c>
      <c r="N16" s="4"/>
      <c r="O16" s="4"/>
      <c r="P16" s="4"/>
      <c r="Q16" s="4">
        <v>15</v>
      </c>
      <c r="R16" s="4"/>
      <c r="S16" s="4"/>
      <c r="T16" s="4"/>
      <c r="U16" s="4"/>
      <c r="V16" s="7">
        <f t="shared" si="0"/>
        <v>29240</v>
      </c>
      <c r="W16" s="8">
        <f>SUM(V14:V16)</f>
        <v>57990</v>
      </c>
      <c r="X16" s="17"/>
      <c r="Y16" s="17">
        <v>43709</v>
      </c>
      <c r="Z16" s="17">
        <v>43710</v>
      </c>
      <c r="AA16" s="17">
        <v>43711</v>
      </c>
      <c r="AB16" s="17">
        <v>43712</v>
      </c>
      <c r="AC16" s="17">
        <v>43713</v>
      </c>
      <c r="AD16" s="17">
        <v>43714</v>
      </c>
      <c r="AE16" s="17">
        <v>43715</v>
      </c>
      <c r="AF16" s="17">
        <v>43716</v>
      </c>
      <c r="AG16" s="17">
        <v>43717</v>
      </c>
      <c r="AH16" s="17">
        <v>43718</v>
      </c>
      <c r="AI16" s="17">
        <v>43719</v>
      </c>
      <c r="AJ16" s="17">
        <v>43720</v>
      </c>
      <c r="AK16" s="17">
        <v>43721</v>
      </c>
      <c r="AL16" s="17">
        <v>43722</v>
      </c>
      <c r="AM16" s="17">
        <v>43723</v>
      </c>
      <c r="AN16" s="17">
        <v>43724</v>
      </c>
      <c r="AO16" s="17">
        <v>43725</v>
      </c>
      <c r="AP16" s="17">
        <v>43726</v>
      </c>
      <c r="AQ16" s="17">
        <v>43727</v>
      </c>
      <c r="AR16" s="17">
        <v>43728</v>
      </c>
      <c r="AS16" s="17">
        <v>43729</v>
      </c>
      <c r="AT16" s="17">
        <v>43730</v>
      </c>
      <c r="AU16" s="17">
        <v>43731</v>
      </c>
      <c r="AV16" s="17">
        <v>43732</v>
      </c>
      <c r="AW16" s="17">
        <v>43733</v>
      </c>
      <c r="AX16" s="17">
        <v>43734</v>
      </c>
      <c r="AY16" s="17">
        <v>43735</v>
      </c>
      <c r="AZ16" s="17">
        <v>43736</v>
      </c>
      <c r="BA16" s="17">
        <v>43737</v>
      </c>
      <c r="BB16" s="17">
        <v>43738</v>
      </c>
      <c r="BC16" s="17"/>
    </row>
    <row r="17" spans="1:56">
      <c r="A17" s="3">
        <v>43710</v>
      </c>
      <c r="B17" s="4" t="s">
        <v>33</v>
      </c>
      <c r="C17" s="4">
        <v>500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7">
        <f t="shared" si="0"/>
        <v>20000</v>
      </c>
      <c r="W17" s="8"/>
      <c r="X17" s="18" t="s">
        <v>22</v>
      </c>
      <c r="Y17">
        <f>SUMIFS($V:$V,$A:$A,Y16,$B:$B,$B$3)</f>
        <v>0</v>
      </c>
      <c r="Z17">
        <f t="shared" ref="Z17:BB17" si="10">SUMIFS($V:$V,$A:$A,Z16,$B:$B,$B$3)</f>
        <v>16250</v>
      </c>
      <c r="AA17">
        <f t="shared" si="10"/>
        <v>15525</v>
      </c>
      <c r="AB17">
        <f t="shared" si="10"/>
        <v>10175</v>
      </c>
      <c r="AC17">
        <f t="shared" si="10"/>
        <v>14135</v>
      </c>
      <c r="AD17">
        <f t="shared" si="10"/>
        <v>14000</v>
      </c>
      <c r="AE17">
        <f t="shared" si="10"/>
        <v>10000</v>
      </c>
      <c r="AF17">
        <f t="shared" si="10"/>
        <v>0</v>
      </c>
      <c r="AG17">
        <f t="shared" si="10"/>
        <v>12920</v>
      </c>
      <c r="AH17">
        <f t="shared" si="10"/>
        <v>14075</v>
      </c>
      <c r="AI17">
        <f t="shared" si="10"/>
        <v>12770</v>
      </c>
      <c r="AJ17">
        <f t="shared" si="10"/>
        <v>13200</v>
      </c>
      <c r="AK17">
        <f t="shared" si="10"/>
        <v>16725</v>
      </c>
      <c r="AL17">
        <f t="shared" si="10"/>
        <v>15000</v>
      </c>
      <c r="AM17">
        <f t="shared" si="10"/>
        <v>0</v>
      </c>
      <c r="AN17">
        <f t="shared" si="10"/>
        <v>12000</v>
      </c>
      <c r="AO17">
        <f t="shared" si="10"/>
        <v>18000</v>
      </c>
      <c r="AP17">
        <f t="shared" si="10"/>
        <v>10000</v>
      </c>
      <c r="AQ17">
        <f t="shared" si="10"/>
        <v>10000</v>
      </c>
      <c r="AR17">
        <f t="shared" si="10"/>
        <v>14320</v>
      </c>
      <c r="AS17">
        <f t="shared" si="10"/>
        <v>8125</v>
      </c>
      <c r="AT17">
        <f t="shared" si="10"/>
        <v>0</v>
      </c>
      <c r="AU17">
        <f t="shared" si="10"/>
        <v>15150</v>
      </c>
      <c r="AV17">
        <f t="shared" si="10"/>
        <v>15000</v>
      </c>
      <c r="AW17">
        <f t="shared" si="10"/>
        <v>15100</v>
      </c>
      <c r="AX17">
        <f t="shared" si="10"/>
        <v>11110</v>
      </c>
      <c r="AY17">
        <f t="shared" si="10"/>
        <v>9700</v>
      </c>
      <c r="AZ17">
        <f t="shared" si="10"/>
        <v>12000</v>
      </c>
      <c r="BA17">
        <f t="shared" si="10"/>
        <v>0</v>
      </c>
      <c r="BB17">
        <f t="shared" si="10"/>
        <v>10000</v>
      </c>
    </row>
    <row r="18" spans="1:56">
      <c r="A18" s="3">
        <v>43710</v>
      </c>
      <c r="B18" s="4" t="s">
        <v>34</v>
      </c>
      <c r="C18" s="4">
        <v>500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7">
        <f t="shared" si="0"/>
        <v>20000</v>
      </c>
      <c r="W18" s="8">
        <f>SUM(V17:V19)</f>
        <v>53000</v>
      </c>
      <c r="X18" s="18" t="s">
        <v>24</v>
      </c>
      <c r="Y18">
        <f t="shared" ref="Y18:AD18" si="11">SUMIFS($V:$V,$A:$A,Y16,$B:$B,$B$4)</f>
        <v>0</v>
      </c>
      <c r="Z18">
        <f t="shared" si="11"/>
        <v>12500</v>
      </c>
      <c r="AA18">
        <f t="shared" si="11"/>
        <v>8750</v>
      </c>
      <c r="AB18">
        <f t="shared" si="11"/>
        <v>5000</v>
      </c>
      <c r="AC18">
        <f t="shared" si="11"/>
        <v>12500</v>
      </c>
      <c r="AD18">
        <f t="shared" si="11"/>
        <v>11875</v>
      </c>
      <c r="AE18">
        <f t="shared" ref="AE18:BB18" si="12">SUMIFS($V:$V,$A:$A,AE16,$B:$B,$B$4)</f>
        <v>6625</v>
      </c>
      <c r="AF18">
        <f t="shared" si="12"/>
        <v>0</v>
      </c>
      <c r="AG18">
        <f t="shared" si="12"/>
        <v>16250</v>
      </c>
      <c r="AH18">
        <f t="shared" si="12"/>
        <v>16250</v>
      </c>
      <c r="AI18">
        <f t="shared" si="12"/>
        <v>16250</v>
      </c>
      <c r="AJ18">
        <f t="shared" si="12"/>
        <v>16250</v>
      </c>
      <c r="AK18">
        <f t="shared" si="12"/>
        <v>14150</v>
      </c>
      <c r="AL18">
        <f t="shared" si="12"/>
        <v>10000</v>
      </c>
      <c r="AM18">
        <f t="shared" si="12"/>
        <v>0</v>
      </c>
      <c r="AN18">
        <f t="shared" si="12"/>
        <v>16250</v>
      </c>
      <c r="AO18">
        <f t="shared" si="12"/>
        <v>15000</v>
      </c>
      <c r="AP18">
        <f t="shared" si="12"/>
        <v>13300</v>
      </c>
      <c r="AQ18">
        <f t="shared" si="12"/>
        <v>11100</v>
      </c>
      <c r="AR18">
        <f t="shared" si="12"/>
        <v>10000</v>
      </c>
      <c r="AS18">
        <f t="shared" si="12"/>
        <v>8750</v>
      </c>
      <c r="AT18">
        <f t="shared" si="12"/>
        <v>0</v>
      </c>
      <c r="AU18">
        <f t="shared" si="12"/>
        <v>8950</v>
      </c>
      <c r="AV18">
        <f t="shared" si="12"/>
        <v>16250</v>
      </c>
      <c r="AW18">
        <f t="shared" si="12"/>
        <v>16250</v>
      </c>
      <c r="AX18">
        <f t="shared" si="12"/>
        <v>16250</v>
      </c>
      <c r="AY18">
        <f t="shared" si="12"/>
        <v>10000</v>
      </c>
      <c r="AZ18">
        <f t="shared" si="12"/>
        <v>10425</v>
      </c>
      <c r="BA18">
        <f t="shared" si="12"/>
        <v>0</v>
      </c>
      <c r="BB18">
        <f t="shared" si="12"/>
        <v>16250</v>
      </c>
    </row>
    <row r="19" spans="1:56">
      <c r="A19" s="3">
        <v>43710</v>
      </c>
      <c r="B19" s="4" t="s">
        <v>35</v>
      </c>
      <c r="C19" s="4">
        <v>325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7">
        <f t="shared" si="0"/>
        <v>13000</v>
      </c>
      <c r="W19" s="8"/>
      <c r="X19" s="18" t="s">
        <v>32</v>
      </c>
      <c r="Y19">
        <f t="shared" ref="Y19:AD19" si="13">SUMIFS($V:$V,$A:$A,Y16,$B:$B,$X$19)</f>
        <v>0</v>
      </c>
      <c r="Z19">
        <f t="shared" si="13"/>
        <v>29240</v>
      </c>
      <c r="AA19">
        <f t="shared" si="13"/>
        <v>25545</v>
      </c>
      <c r="AB19">
        <f t="shared" si="13"/>
        <v>21140</v>
      </c>
      <c r="AC19">
        <f t="shared" si="13"/>
        <v>25375</v>
      </c>
      <c r="AD19">
        <f t="shared" si="13"/>
        <v>23020</v>
      </c>
      <c r="AE19">
        <f t="shared" ref="AE19:BB19" si="14">SUMIFS($V:$V,$A:$A,AE16,$B:$B,$X$19)</f>
        <v>18015</v>
      </c>
      <c r="AF19">
        <f t="shared" si="14"/>
        <v>0</v>
      </c>
      <c r="AG19">
        <f t="shared" si="14"/>
        <v>33500</v>
      </c>
      <c r="AH19">
        <f t="shared" si="14"/>
        <v>38075</v>
      </c>
      <c r="AI19">
        <f t="shared" si="14"/>
        <v>50230</v>
      </c>
      <c r="AJ19">
        <f t="shared" si="14"/>
        <v>27250</v>
      </c>
      <c r="AK19">
        <f t="shared" si="14"/>
        <v>17025</v>
      </c>
      <c r="AL19">
        <f t="shared" si="14"/>
        <v>18075</v>
      </c>
      <c r="AM19">
        <f t="shared" si="14"/>
        <v>0</v>
      </c>
      <c r="AN19">
        <f t="shared" si="14"/>
        <v>32530</v>
      </c>
      <c r="AO19">
        <f t="shared" si="14"/>
        <v>32000</v>
      </c>
      <c r="AP19">
        <f t="shared" si="14"/>
        <v>28450</v>
      </c>
      <c r="AQ19">
        <f t="shared" si="14"/>
        <v>27405</v>
      </c>
      <c r="AR19">
        <f t="shared" si="14"/>
        <v>27935</v>
      </c>
      <c r="AS19">
        <f t="shared" si="14"/>
        <v>24250</v>
      </c>
      <c r="AT19">
        <f t="shared" si="14"/>
        <v>0</v>
      </c>
      <c r="AU19">
        <f t="shared" si="14"/>
        <v>37860</v>
      </c>
      <c r="AV19">
        <f t="shared" si="14"/>
        <v>27250</v>
      </c>
      <c r="AW19">
        <f t="shared" si="14"/>
        <v>51065</v>
      </c>
      <c r="AX19">
        <f t="shared" si="14"/>
        <v>22650</v>
      </c>
      <c r="AY19">
        <f t="shared" si="14"/>
        <v>24930</v>
      </c>
      <c r="AZ19">
        <f t="shared" si="14"/>
        <v>20375</v>
      </c>
      <c r="BA19">
        <f t="shared" si="14"/>
        <v>0</v>
      </c>
      <c r="BB19">
        <f t="shared" si="14"/>
        <v>29125</v>
      </c>
    </row>
    <row r="20" spans="1:56">
      <c r="A20" s="3">
        <v>43710</v>
      </c>
      <c r="B20" s="4" t="s">
        <v>36</v>
      </c>
      <c r="C20" s="4">
        <v>425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">
        <f t="shared" si="0"/>
        <v>17000</v>
      </c>
      <c r="W20" s="8"/>
      <c r="X20" s="18" t="s">
        <v>33</v>
      </c>
      <c r="Y20">
        <f t="shared" ref="Y20:AD20" si="15">SUMIFS($V:$V,$A:$A,Y16,$B:$B,$X$20)</f>
        <v>0</v>
      </c>
      <c r="Z20">
        <f t="shared" si="15"/>
        <v>20000</v>
      </c>
      <c r="AA20">
        <f t="shared" si="15"/>
        <v>24000</v>
      </c>
      <c r="AB20">
        <f t="shared" si="15"/>
        <v>24000</v>
      </c>
      <c r="AC20">
        <f t="shared" si="15"/>
        <v>22000</v>
      </c>
      <c r="AD20">
        <f t="shared" si="15"/>
        <v>26000</v>
      </c>
      <c r="AE20">
        <f t="shared" ref="AE20:BB20" si="16">SUMIFS($V:$V,$A:$A,AE16,$B:$B,$X$20)</f>
        <v>22000</v>
      </c>
      <c r="AF20">
        <f t="shared" si="16"/>
        <v>0</v>
      </c>
      <c r="AG20">
        <f t="shared" si="16"/>
        <v>36000</v>
      </c>
      <c r="AH20">
        <f t="shared" si="16"/>
        <v>26000</v>
      </c>
      <c r="AI20">
        <f t="shared" si="16"/>
        <v>20000</v>
      </c>
      <c r="AJ20">
        <f t="shared" si="16"/>
        <v>24000</v>
      </c>
      <c r="AK20">
        <f t="shared" si="16"/>
        <v>30000</v>
      </c>
      <c r="AL20">
        <f t="shared" si="16"/>
        <v>26000</v>
      </c>
      <c r="AM20">
        <f t="shared" si="16"/>
        <v>0</v>
      </c>
      <c r="AN20">
        <f t="shared" si="16"/>
        <v>38000</v>
      </c>
      <c r="AO20">
        <f t="shared" si="16"/>
        <v>31650</v>
      </c>
      <c r="AP20">
        <f t="shared" si="16"/>
        <v>27480</v>
      </c>
      <c r="AQ20">
        <f t="shared" si="16"/>
        <v>26000</v>
      </c>
      <c r="AR20">
        <f t="shared" si="16"/>
        <v>18000</v>
      </c>
      <c r="AS20">
        <f t="shared" si="16"/>
        <v>13000</v>
      </c>
      <c r="AT20">
        <f t="shared" si="16"/>
        <v>0</v>
      </c>
      <c r="AU20">
        <f t="shared" si="16"/>
        <v>22000</v>
      </c>
      <c r="AV20">
        <f t="shared" si="16"/>
        <v>21650</v>
      </c>
      <c r="AW20">
        <f t="shared" si="16"/>
        <v>38000</v>
      </c>
      <c r="AX20">
        <f t="shared" si="16"/>
        <v>22000</v>
      </c>
      <c r="AY20">
        <f t="shared" si="16"/>
        <v>26000</v>
      </c>
      <c r="AZ20">
        <f t="shared" si="16"/>
        <v>26000</v>
      </c>
      <c r="BA20">
        <f t="shared" si="16"/>
        <v>0</v>
      </c>
      <c r="BB20">
        <f t="shared" si="16"/>
        <v>40000</v>
      </c>
    </row>
    <row r="21" spans="1:56">
      <c r="A21" s="3">
        <v>43710</v>
      </c>
      <c r="B21" s="4" t="s">
        <v>37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7">
        <f t="shared" si="0"/>
        <v>0</v>
      </c>
      <c r="X21" s="18" t="s">
        <v>34</v>
      </c>
      <c r="Y21">
        <f t="shared" ref="Y21:AD21" si="17">SUMIFS($V:$V,$A:$A,Y16,$B:$B,$X$21)</f>
        <v>0</v>
      </c>
      <c r="Z21">
        <f t="shared" si="17"/>
        <v>20000</v>
      </c>
      <c r="AA21">
        <f t="shared" si="17"/>
        <v>12000</v>
      </c>
      <c r="AB21">
        <f t="shared" si="17"/>
        <v>8000</v>
      </c>
      <c r="AC21">
        <f t="shared" si="17"/>
        <v>14000</v>
      </c>
      <c r="AD21">
        <f t="shared" si="17"/>
        <v>16000</v>
      </c>
      <c r="AE21">
        <f t="shared" ref="AE21:BB21" si="18">SUMIFS($V:$V,$A:$A,AE16,$B:$B,$X$21)</f>
        <v>12360</v>
      </c>
      <c r="AF21">
        <f t="shared" si="18"/>
        <v>0</v>
      </c>
      <c r="AG21">
        <f t="shared" si="18"/>
        <v>20000</v>
      </c>
      <c r="AH21">
        <f t="shared" si="18"/>
        <v>26000</v>
      </c>
      <c r="AI21">
        <f t="shared" si="18"/>
        <v>18000</v>
      </c>
      <c r="AJ21">
        <f t="shared" si="18"/>
        <v>14000</v>
      </c>
      <c r="AK21">
        <f t="shared" si="18"/>
        <v>8000</v>
      </c>
      <c r="AL21">
        <f t="shared" si="18"/>
        <v>12000</v>
      </c>
      <c r="AM21">
        <f t="shared" si="18"/>
        <v>0</v>
      </c>
      <c r="AN21">
        <f t="shared" si="18"/>
        <v>20000</v>
      </c>
      <c r="AO21">
        <f t="shared" si="18"/>
        <v>17750</v>
      </c>
      <c r="AP21">
        <f t="shared" si="18"/>
        <v>20000</v>
      </c>
      <c r="AQ21">
        <f t="shared" si="18"/>
        <v>18000</v>
      </c>
      <c r="AR21">
        <f t="shared" si="18"/>
        <v>20000</v>
      </c>
      <c r="AS21">
        <f t="shared" si="18"/>
        <v>16000</v>
      </c>
      <c r="AT21">
        <f t="shared" si="18"/>
        <v>0</v>
      </c>
      <c r="AU21">
        <f t="shared" si="18"/>
        <v>20000</v>
      </c>
      <c r="AV21">
        <f t="shared" si="18"/>
        <v>19750</v>
      </c>
      <c r="AW21">
        <f t="shared" si="18"/>
        <v>20000</v>
      </c>
      <c r="AX21">
        <f t="shared" si="18"/>
        <v>20000</v>
      </c>
      <c r="AY21">
        <f t="shared" si="18"/>
        <v>12000</v>
      </c>
      <c r="AZ21">
        <f t="shared" si="18"/>
        <v>16000</v>
      </c>
      <c r="BA21">
        <f t="shared" si="18"/>
        <v>0</v>
      </c>
      <c r="BB21">
        <f t="shared" si="18"/>
        <v>22000</v>
      </c>
    </row>
    <row r="22" spans="1:56">
      <c r="A22" s="3">
        <v>43710</v>
      </c>
      <c r="B22" s="4" t="s">
        <v>38</v>
      </c>
      <c r="C22" s="4">
        <v>250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7">
        <f t="shared" si="0"/>
        <v>10000</v>
      </c>
      <c r="W22" s="8"/>
      <c r="X22" s="19" t="s">
        <v>91</v>
      </c>
      <c r="Y22" s="20">
        <f>SUM(Y17:Y21)</f>
        <v>0</v>
      </c>
      <c r="Z22" s="20">
        <f t="shared" ref="Z22:BB22" si="19">SUM(Z17:Z21)</f>
        <v>97990</v>
      </c>
      <c r="AA22" s="20">
        <f t="shared" si="19"/>
        <v>85820</v>
      </c>
      <c r="AB22" s="20">
        <f t="shared" si="19"/>
        <v>68315</v>
      </c>
      <c r="AC22" s="20">
        <f t="shared" si="19"/>
        <v>88010</v>
      </c>
      <c r="AD22" s="20">
        <f t="shared" si="19"/>
        <v>90895</v>
      </c>
      <c r="AE22" s="20">
        <f t="shared" si="19"/>
        <v>69000</v>
      </c>
      <c r="AF22" s="20">
        <f t="shared" si="19"/>
        <v>0</v>
      </c>
      <c r="AG22" s="20">
        <f t="shared" si="19"/>
        <v>118670</v>
      </c>
      <c r="AH22" s="20">
        <f t="shared" si="19"/>
        <v>120400</v>
      </c>
      <c r="AI22" s="20">
        <f t="shared" si="19"/>
        <v>117250</v>
      </c>
      <c r="AJ22" s="20">
        <f t="shared" si="19"/>
        <v>94700</v>
      </c>
      <c r="AK22" s="20">
        <f t="shared" si="19"/>
        <v>85900</v>
      </c>
      <c r="AL22" s="20">
        <f t="shared" si="19"/>
        <v>81075</v>
      </c>
      <c r="AM22" s="20">
        <f t="shared" si="19"/>
        <v>0</v>
      </c>
      <c r="AN22" s="20">
        <f t="shared" si="19"/>
        <v>118780</v>
      </c>
      <c r="AO22" s="20">
        <f t="shared" si="19"/>
        <v>114400</v>
      </c>
      <c r="AP22" s="20">
        <f t="shared" si="19"/>
        <v>99230</v>
      </c>
      <c r="AQ22" s="20">
        <f t="shared" si="19"/>
        <v>92505</v>
      </c>
      <c r="AR22" s="20">
        <f t="shared" si="19"/>
        <v>90255</v>
      </c>
      <c r="AS22" s="20">
        <f t="shared" si="19"/>
        <v>70125</v>
      </c>
      <c r="AT22" s="20">
        <f t="shared" si="19"/>
        <v>0</v>
      </c>
      <c r="AU22" s="20">
        <f t="shared" si="19"/>
        <v>103960</v>
      </c>
      <c r="AV22" s="20">
        <f t="shared" si="19"/>
        <v>99900</v>
      </c>
      <c r="AW22" s="20">
        <f t="shared" si="19"/>
        <v>140415</v>
      </c>
      <c r="AX22" s="20">
        <f t="shared" si="19"/>
        <v>92010</v>
      </c>
      <c r="AY22" s="20">
        <f t="shared" si="19"/>
        <v>82630</v>
      </c>
      <c r="AZ22" s="20">
        <f t="shared" si="19"/>
        <v>84800</v>
      </c>
      <c r="BA22" s="20">
        <f t="shared" si="19"/>
        <v>0</v>
      </c>
      <c r="BB22" s="20">
        <f t="shared" si="19"/>
        <v>117375</v>
      </c>
      <c r="BC22" s="20"/>
    </row>
    <row r="23" spans="1:56">
      <c r="A23" s="3">
        <v>43710</v>
      </c>
      <c r="B23" s="4" t="s">
        <v>39</v>
      </c>
      <c r="C23" s="4"/>
      <c r="D23" s="4"/>
      <c r="E23" s="4"/>
      <c r="F23" s="4">
        <v>246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7">
        <f t="shared" si="0"/>
        <v>9840</v>
      </c>
      <c r="W23" s="8">
        <f>SUM(V19:V23)</f>
        <v>49840</v>
      </c>
      <c r="X23" s="18" t="s">
        <v>35</v>
      </c>
      <c r="Y23">
        <f t="shared" ref="Y23:BB23" si="20">SUMIFS($U:$U,$B:$B,$B$8,$A:$A,Y16)</f>
        <v>0</v>
      </c>
      <c r="Z23">
        <f t="shared" si="20"/>
        <v>0</v>
      </c>
      <c r="AA23">
        <f t="shared" si="20"/>
        <v>0</v>
      </c>
      <c r="AB23">
        <f t="shared" si="20"/>
        <v>0</v>
      </c>
      <c r="AC23">
        <f t="shared" si="20"/>
        <v>0</v>
      </c>
      <c r="AD23">
        <f t="shared" si="20"/>
        <v>0</v>
      </c>
      <c r="AE23">
        <f t="shared" si="20"/>
        <v>0</v>
      </c>
      <c r="AF23">
        <f t="shared" si="20"/>
        <v>0</v>
      </c>
      <c r="AG23">
        <f t="shared" si="20"/>
        <v>0</v>
      </c>
      <c r="AH23">
        <f t="shared" si="20"/>
        <v>0</v>
      </c>
      <c r="AI23">
        <f t="shared" si="20"/>
        <v>0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</row>
    <row r="24" spans="1:56">
      <c r="A24" s="71" t="s">
        <v>1</v>
      </c>
      <c r="B24" s="71"/>
      <c r="C24" s="6">
        <f t="shared" ref="C24:U24" si="21">SUM(C14:C23)</f>
        <v>2000</v>
      </c>
      <c r="D24" s="6">
        <f t="shared" si="21"/>
        <v>0</v>
      </c>
      <c r="E24" s="6">
        <f t="shared" si="21"/>
        <v>0</v>
      </c>
      <c r="F24" s="6">
        <f t="shared" si="21"/>
        <v>246</v>
      </c>
      <c r="G24" s="6">
        <f t="shared" si="21"/>
        <v>0</v>
      </c>
      <c r="H24" s="6">
        <f t="shared" si="21"/>
        <v>0</v>
      </c>
      <c r="I24" s="6">
        <f t="shared" si="21"/>
        <v>480</v>
      </c>
      <c r="J24" s="6">
        <f t="shared" si="21"/>
        <v>0</v>
      </c>
      <c r="K24" s="6">
        <f t="shared" si="21"/>
        <v>400</v>
      </c>
      <c r="L24" s="6">
        <f t="shared" si="21"/>
        <v>0</v>
      </c>
      <c r="M24" s="6">
        <f t="shared" si="21"/>
        <v>458</v>
      </c>
      <c r="N24" s="6">
        <f t="shared" si="21"/>
        <v>0</v>
      </c>
      <c r="O24" s="6">
        <f t="shared" si="21"/>
        <v>0</v>
      </c>
      <c r="P24" s="6">
        <f t="shared" si="21"/>
        <v>50</v>
      </c>
      <c r="Q24" s="6">
        <f t="shared" si="21"/>
        <v>15</v>
      </c>
      <c r="R24" s="6">
        <f t="shared" si="21"/>
        <v>0</v>
      </c>
      <c r="S24" s="6">
        <f t="shared" si="21"/>
        <v>0</v>
      </c>
      <c r="T24" s="6">
        <f t="shared" si="21"/>
        <v>0</v>
      </c>
      <c r="U24" s="6">
        <f t="shared" si="21"/>
        <v>0</v>
      </c>
      <c r="V24" s="46">
        <f t="shared" si="0"/>
        <v>147830</v>
      </c>
      <c r="W24" s="8">
        <f>SUM(C24:T24)</f>
        <v>3649</v>
      </c>
      <c r="X24" s="18" t="s">
        <v>36</v>
      </c>
      <c r="Y24">
        <f t="shared" ref="Y24:BB24" si="22">SUMIFS($U:$U,$B:$B,$B$9,$A:$A,Y16)</f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</row>
    <row r="25" spans="1:56">
      <c r="A25" s="3">
        <v>43711</v>
      </c>
      <c r="B25" s="4" t="s">
        <v>22</v>
      </c>
      <c r="C25" s="4"/>
      <c r="D25" s="4"/>
      <c r="E25" s="4"/>
      <c r="F25" s="4"/>
      <c r="G25" s="4"/>
      <c r="H25" s="4"/>
      <c r="I25" s="4">
        <v>5</v>
      </c>
      <c r="J25" s="4"/>
      <c r="K25" s="4">
        <v>385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7">
        <f t="shared" si="0"/>
        <v>15525</v>
      </c>
      <c r="W25" s="8"/>
      <c r="X25" s="18" t="s">
        <v>37</v>
      </c>
      <c r="Y25">
        <f t="shared" ref="Y25:BB25" si="23">SUMIFS($U:$U,$B:$B,$B$10,$A:$A,Y16)</f>
        <v>0</v>
      </c>
      <c r="Z25">
        <f t="shared" si="23"/>
        <v>0</v>
      </c>
      <c r="AA25">
        <f t="shared" si="23"/>
        <v>0</v>
      </c>
      <c r="AB25">
        <f t="shared" si="23"/>
        <v>0</v>
      </c>
      <c r="AC25">
        <f t="shared" si="23"/>
        <v>0</v>
      </c>
      <c r="AD25">
        <f t="shared" si="23"/>
        <v>0</v>
      </c>
      <c r="AE25">
        <f t="shared" si="23"/>
        <v>0</v>
      </c>
      <c r="AF25">
        <f t="shared" si="23"/>
        <v>0</v>
      </c>
      <c r="AG25">
        <f t="shared" si="23"/>
        <v>0</v>
      </c>
      <c r="AH25">
        <f t="shared" si="23"/>
        <v>0</v>
      </c>
      <c r="AI25">
        <f t="shared" si="23"/>
        <v>0</v>
      </c>
      <c r="AJ25">
        <f t="shared" si="23"/>
        <v>0</v>
      </c>
      <c r="AK25">
        <f t="shared" si="23"/>
        <v>0</v>
      </c>
      <c r="AL25">
        <f t="shared" si="23"/>
        <v>0</v>
      </c>
      <c r="AM25">
        <f t="shared" si="23"/>
        <v>0</v>
      </c>
      <c r="AN25">
        <f t="shared" si="23"/>
        <v>0</v>
      </c>
      <c r="AO25">
        <f t="shared" si="23"/>
        <v>0</v>
      </c>
      <c r="AP25">
        <f t="shared" si="23"/>
        <v>0</v>
      </c>
      <c r="AQ25">
        <f t="shared" si="23"/>
        <v>0</v>
      </c>
      <c r="AR25">
        <f t="shared" si="23"/>
        <v>0</v>
      </c>
      <c r="AS25">
        <f t="shared" si="23"/>
        <v>0</v>
      </c>
      <c r="AT25">
        <f t="shared" si="23"/>
        <v>0</v>
      </c>
      <c r="AU25">
        <f t="shared" si="23"/>
        <v>0</v>
      </c>
      <c r="AV25">
        <f t="shared" si="23"/>
        <v>0</v>
      </c>
      <c r="AW25">
        <f t="shared" si="23"/>
        <v>0</v>
      </c>
      <c r="AX25">
        <f t="shared" si="23"/>
        <v>0</v>
      </c>
      <c r="AY25">
        <f t="shared" si="23"/>
        <v>0</v>
      </c>
      <c r="AZ25">
        <f t="shared" si="23"/>
        <v>450</v>
      </c>
      <c r="BA25">
        <f t="shared" si="23"/>
        <v>0</v>
      </c>
      <c r="BB25">
        <f t="shared" si="23"/>
        <v>0</v>
      </c>
    </row>
    <row r="26" spans="1:56">
      <c r="A26" s="3">
        <v>43711</v>
      </c>
      <c r="B26" s="4" t="s">
        <v>24</v>
      </c>
      <c r="C26" s="4"/>
      <c r="D26" s="4"/>
      <c r="E26" s="4"/>
      <c r="F26" s="4"/>
      <c r="G26" s="4"/>
      <c r="H26" s="4"/>
      <c r="I26" s="4">
        <v>50</v>
      </c>
      <c r="J26" s="4"/>
      <c r="K26" s="4"/>
      <c r="L26" s="4"/>
      <c r="M26" s="4"/>
      <c r="N26" s="4"/>
      <c r="O26" s="4"/>
      <c r="P26" s="4">
        <v>300</v>
      </c>
      <c r="Q26" s="4"/>
      <c r="R26" s="4"/>
      <c r="S26" s="4"/>
      <c r="T26" s="4"/>
      <c r="U26" s="4"/>
      <c r="V26" s="7">
        <f t="shared" si="0"/>
        <v>8750</v>
      </c>
      <c r="W26" s="8"/>
      <c r="X26" s="18" t="s">
        <v>38</v>
      </c>
      <c r="Y26">
        <f t="shared" ref="Y26:BB26" si="24">SUMIFS($U:$U,$B:$B,$B$11,$A:$A,Y16)</f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</row>
    <row r="27" spans="1:56">
      <c r="A27" s="3">
        <v>43711</v>
      </c>
      <c r="B27" s="4" t="s">
        <v>32</v>
      </c>
      <c r="C27" s="4">
        <v>122</v>
      </c>
      <c r="D27" s="4"/>
      <c r="E27" s="4"/>
      <c r="F27" s="4"/>
      <c r="G27" s="4"/>
      <c r="H27" s="4"/>
      <c r="I27" s="4">
        <v>15</v>
      </c>
      <c r="J27" s="4"/>
      <c r="K27" s="4"/>
      <c r="L27" s="4"/>
      <c r="M27" s="4">
        <v>143</v>
      </c>
      <c r="N27" s="4"/>
      <c r="O27" s="4"/>
      <c r="P27" s="4"/>
      <c r="Q27" s="4">
        <v>16</v>
      </c>
      <c r="R27" s="4"/>
      <c r="S27" s="4"/>
      <c r="T27" s="4"/>
      <c r="U27" s="4"/>
      <c r="V27" s="7">
        <f t="shared" si="0"/>
        <v>25545</v>
      </c>
      <c r="W27" s="8">
        <f>SUM(V25:V27)</f>
        <v>49820</v>
      </c>
      <c r="X27" s="18" t="s">
        <v>39</v>
      </c>
      <c r="Y27">
        <f t="shared" ref="Y27:BB27" si="25">SUMIFS($U:$U,$B:$B,$B$12,$A:$A,Y16)</f>
        <v>0</v>
      </c>
      <c r="Z27">
        <f t="shared" si="25"/>
        <v>0</v>
      </c>
      <c r="AA27">
        <f t="shared" si="25"/>
        <v>0</v>
      </c>
      <c r="AB27">
        <f t="shared" si="25"/>
        <v>0</v>
      </c>
      <c r="AC27">
        <f t="shared" si="25"/>
        <v>0</v>
      </c>
      <c r="AD27">
        <f t="shared" si="25"/>
        <v>0</v>
      </c>
      <c r="AE27">
        <f t="shared" si="25"/>
        <v>0</v>
      </c>
      <c r="AF27">
        <f t="shared" si="25"/>
        <v>0</v>
      </c>
      <c r="AG27">
        <f t="shared" si="25"/>
        <v>0</v>
      </c>
      <c r="AH27">
        <f t="shared" si="25"/>
        <v>0</v>
      </c>
      <c r="AI27">
        <f t="shared" si="25"/>
        <v>0</v>
      </c>
      <c r="AJ27">
        <f t="shared" si="25"/>
        <v>0</v>
      </c>
      <c r="AK27">
        <f t="shared" si="25"/>
        <v>0</v>
      </c>
      <c r="AL27">
        <f t="shared" si="25"/>
        <v>0</v>
      </c>
      <c r="AM27">
        <f t="shared" si="25"/>
        <v>0</v>
      </c>
      <c r="AN27">
        <f t="shared" si="25"/>
        <v>0</v>
      </c>
      <c r="AO27">
        <f t="shared" si="25"/>
        <v>0</v>
      </c>
      <c r="AP27">
        <f t="shared" si="25"/>
        <v>0</v>
      </c>
      <c r="AQ27">
        <f t="shared" si="25"/>
        <v>0</v>
      </c>
      <c r="AR27">
        <f t="shared" si="25"/>
        <v>0</v>
      </c>
      <c r="AS27">
        <f t="shared" si="25"/>
        <v>0</v>
      </c>
      <c r="AT27">
        <f t="shared" si="25"/>
        <v>0</v>
      </c>
      <c r="AU27">
        <f t="shared" si="25"/>
        <v>0</v>
      </c>
      <c r="AV27">
        <f t="shared" si="25"/>
        <v>0</v>
      </c>
      <c r="AW27">
        <f t="shared" si="25"/>
        <v>0</v>
      </c>
      <c r="AX27">
        <f t="shared" si="25"/>
        <v>0</v>
      </c>
      <c r="AY27">
        <f t="shared" si="25"/>
        <v>600</v>
      </c>
      <c r="AZ27">
        <f t="shared" si="25"/>
        <v>400</v>
      </c>
      <c r="BA27">
        <f t="shared" si="25"/>
        <v>0</v>
      </c>
      <c r="BB27">
        <f t="shared" si="25"/>
        <v>550</v>
      </c>
    </row>
    <row r="28" spans="1:56">
      <c r="A28" s="3">
        <v>43711</v>
      </c>
      <c r="B28" s="4" t="s">
        <v>33</v>
      </c>
      <c r="C28" s="4">
        <v>600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7">
        <f t="shared" si="0"/>
        <v>24000</v>
      </c>
      <c r="W28" s="8"/>
      <c r="X28" s="19" t="s">
        <v>92</v>
      </c>
      <c r="Y28" s="20">
        <f t="shared" ref="Y28:BB28" si="26">SUM(Y23:Y27)</f>
        <v>0</v>
      </c>
      <c r="Z28" s="20">
        <f t="shared" si="26"/>
        <v>0</v>
      </c>
      <c r="AA28" s="20">
        <f t="shared" si="26"/>
        <v>0</v>
      </c>
      <c r="AB28" s="20">
        <f t="shared" si="26"/>
        <v>0</v>
      </c>
      <c r="AC28" s="20">
        <f t="shared" si="26"/>
        <v>0</v>
      </c>
      <c r="AD28" s="20">
        <f t="shared" si="26"/>
        <v>0</v>
      </c>
      <c r="AE28" s="20">
        <f t="shared" si="26"/>
        <v>0</v>
      </c>
      <c r="AF28" s="20">
        <f t="shared" si="26"/>
        <v>0</v>
      </c>
      <c r="AG28" s="20">
        <f t="shared" si="26"/>
        <v>0</v>
      </c>
      <c r="AH28" s="20">
        <f t="shared" si="26"/>
        <v>0</v>
      </c>
      <c r="AI28" s="20">
        <f t="shared" si="26"/>
        <v>0</v>
      </c>
      <c r="AJ28" s="20">
        <f t="shared" si="26"/>
        <v>0</v>
      </c>
      <c r="AK28" s="20">
        <f t="shared" si="26"/>
        <v>0</v>
      </c>
      <c r="AL28" s="20">
        <f t="shared" si="26"/>
        <v>0</v>
      </c>
      <c r="AM28" s="20">
        <f t="shared" si="26"/>
        <v>0</v>
      </c>
      <c r="AN28" s="20">
        <f t="shared" si="26"/>
        <v>0</v>
      </c>
      <c r="AO28" s="20">
        <f t="shared" si="26"/>
        <v>0</v>
      </c>
      <c r="AP28" s="20">
        <f t="shared" si="26"/>
        <v>0</v>
      </c>
      <c r="AQ28" s="20">
        <f t="shared" si="26"/>
        <v>0</v>
      </c>
      <c r="AR28" s="20">
        <f t="shared" si="26"/>
        <v>0</v>
      </c>
      <c r="AS28" s="20">
        <f t="shared" si="26"/>
        <v>0</v>
      </c>
      <c r="AT28" s="20">
        <f t="shared" si="26"/>
        <v>0</v>
      </c>
      <c r="AU28" s="20">
        <f t="shared" si="26"/>
        <v>0</v>
      </c>
      <c r="AV28" s="20">
        <f t="shared" si="26"/>
        <v>0</v>
      </c>
      <c r="AW28" s="20">
        <f t="shared" si="26"/>
        <v>0</v>
      </c>
      <c r="AX28" s="20">
        <f t="shared" si="26"/>
        <v>0</v>
      </c>
      <c r="AY28" s="20">
        <f t="shared" si="26"/>
        <v>600</v>
      </c>
      <c r="AZ28" s="20">
        <f t="shared" si="26"/>
        <v>850</v>
      </c>
      <c r="BA28" s="20">
        <f t="shared" si="26"/>
        <v>0</v>
      </c>
      <c r="BB28" s="20">
        <f t="shared" si="26"/>
        <v>550</v>
      </c>
      <c r="BC28" s="20"/>
    </row>
    <row r="29" spans="1:56">
      <c r="A29" s="3">
        <v>43711</v>
      </c>
      <c r="B29" s="4" t="s">
        <v>34</v>
      </c>
      <c r="C29" s="4">
        <v>300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7">
        <f t="shared" si="0"/>
        <v>12000</v>
      </c>
      <c r="W29" s="8">
        <f>SUM(V29:V29)</f>
        <v>12000</v>
      </c>
    </row>
    <row r="30" spans="1:56">
      <c r="A30" s="3">
        <v>43711</v>
      </c>
      <c r="B30" s="4" t="s">
        <v>35</v>
      </c>
      <c r="C30" s="4">
        <v>300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7">
        <f t="shared" si="0"/>
        <v>12000</v>
      </c>
      <c r="W30" s="8"/>
      <c r="AM30" t="s">
        <v>93</v>
      </c>
      <c r="AN30">
        <f t="shared" ref="AN30:BB30" si="27">AN22/1000</f>
        <v>118.78</v>
      </c>
      <c r="AO30">
        <f t="shared" si="27"/>
        <v>114.4</v>
      </c>
      <c r="AP30">
        <f t="shared" si="27"/>
        <v>99.23</v>
      </c>
      <c r="AQ30">
        <f t="shared" si="27"/>
        <v>92.504999999999995</v>
      </c>
      <c r="AR30">
        <f t="shared" si="27"/>
        <v>90.254999999999995</v>
      </c>
      <c r="AS30">
        <f t="shared" si="27"/>
        <v>70.125</v>
      </c>
      <c r="AT30">
        <f t="shared" si="27"/>
        <v>0</v>
      </c>
      <c r="AU30">
        <f t="shared" si="27"/>
        <v>103.96</v>
      </c>
      <c r="AV30">
        <f t="shared" si="27"/>
        <v>99.9</v>
      </c>
      <c r="AW30">
        <f t="shared" si="27"/>
        <v>140.41499999999999</v>
      </c>
      <c r="AX30">
        <f t="shared" si="27"/>
        <v>92.01</v>
      </c>
      <c r="AY30">
        <f t="shared" si="27"/>
        <v>82.63</v>
      </c>
      <c r="AZ30">
        <f t="shared" si="27"/>
        <v>84.8</v>
      </c>
      <c r="BA30">
        <f t="shared" si="27"/>
        <v>0</v>
      </c>
      <c r="BB30">
        <f t="shared" si="27"/>
        <v>117.375</v>
      </c>
      <c r="BD30">
        <f>SUM(AN30:BC30)</f>
        <v>1306.385</v>
      </c>
    </row>
    <row r="31" spans="1:56">
      <c r="A31" s="3">
        <v>43711</v>
      </c>
      <c r="B31" s="4" t="s">
        <v>36</v>
      </c>
      <c r="C31" s="4">
        <v>322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7">
        <f t="shared" si="0"/>
        <v>12880</v>
      </c>
      <c r="W31" s="8"/>
      <c r="AM31" t="s">
        <v>94</v>
      </c>
      <c r="AN31">
        <f t="shared" ref="AN31:BB31" si="28">AN28/1000</f>
        <v>0</v>
      </c>
      <c r="AO31">
        <f t="shared" si="28"/>
        <v>0</v>
      </c>
      <c r="AP31">
        <f t="shared" si="28"/>
        <v>0</v>
      </c>
      <c r="AQ31">
        <f t="shared" si="28"/>
        <v>0</v>
      </c>
      <c r="AR31">
        <f t="shared" si="28"/>
        <v>0</v>
      </c>
      <c r="AS31">
        <f t="shared" si="28"/>
        <v>0</v>
      </c>
      <c r="AT31">
        <f t="shared" si="28"/>
        <v>0</v>
      </c>
      <c r="AU31">
        <f t="shared" si="28"/>
        <v>0</v>
      </c>
      <c r="AV31">
        <f t="shared" si="28"/>
        <v>0</v>
      </c>
      <c r="AW31">
        <f t="shared" si="28"/>
        <v>0</v>
      </c>
      <c r="AX31">
        <f t="shared" si="28"/>
        <v>0</v>
      </c>
      <c r="AY31">
        <f t="shared" si="28"/>
        <v>0.6</v>
      </c>
      <c r="AZ31">
        <f t="shared" si="28"/>
        <v>0.85</v>
      </c>
      <c r="BA31">
        <f t="shared" si="28"/>
        <v>0</v>
      </c>
      <c r="BB31">
        <f t="shared" si="28"/>
        <v>0.55000000000000004</v>
      </c>
      <c r="BD31">
        <f>SUM(AN31:BC31)</f>
        <v>2</v>
      </c>
    </row>
    <row r="32" spans="1:56">
      <c r="A32" s="3">
        <v>43711</v>
      </c>
      <c r="B32" s="4" t="s">
        <v>37</v>
      </c>
      <c r="C32" s="4">
        <v>300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7">
        <f t="shared" si="0"/>
        <v>12000</v>
      </c>
      <c r="W32" s="8"/>
      <c r="AM32" t="s">
        <v>95</v>
      </c>
      <c r="AN32">
        <f t="shared" ref="AN32:BB32" si="29">AN30+AN31</f>
        <v>118.78</v>
      </c>
      <c r="AO32">
        <f t="shared" si="29"/>
        <v>114.4</v>
      </c>
      <c r="AP32">
        <f t="shared" si="29"/>
        <v>99.23</v>
      </c>
      <c r="AQ32">
        <f t="shared" si="29"/>
        <v>92.504999999999995</v>
      </c>
      <c r="AR32">
        <f t="shared" si="29"/>
        <v>90.254999999999995</v>
      </c>
      <c r="AS32">
        <f t="shared" si="29"/>
        <v>70.125</v>
      </c>
      <c r="AT32">
        <f t="shared" si="29"/>
        <v>0</v>
      </c>
      <c r="AU32">
        <f t="shared" si="29"/>
        <v>103.96</v>
      </c>
      <c r="AV32">
        <f t="shared" si="29"/>
        <v>99.9</v>
      </c>
      <c r="AW32">
        <f t="shared" si="29"/>
        <v>140.41499999999999</v>
      </c>
      <c r="AX32">
        <f t="shared" si="29"/>
        <v>92.01</v>
      </c>
      <c r="AY32">
        <f t="shared" si="29"/>
        <v>83.22999999999999</v>
      </c>
      <c r="AZ32">
        <f t="shared" si="29"/>
        <v>85.649999999999991</v>
      </c>
      <c r="BA32">
        <f t="shared" si="29"/>
        <v>0</v>
      </c>
      <c r="BB32">
        <f t="shared" si="29"/>
        <v>117.925</v>
      </c>
    </row>
    <row r="33" spans="1:23">
      <c r="A33" s="3">
        <v>43711</v>
      </c>
      <c r="B33" s="4" t="s">
        <v>38</v>
      </c>
      <c r="C33" s="4">
        <v>400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7">
        <f t="shared" si="0"/>
        <v>16000</v>
      </c>
      <c r="W33" s="8"/>
    </row>
    <row r="34" spans="1:23">
      <c r="A34" s="3">
        <v>43711</v>
      </c>
      <c r="B34" s="4" t="s">
        <v>39</v>
      </c>
      <c r="C34" s="4"/>
      <c r="D34" s="4"/>
      <c r="E34" s="4"/>
      <c r="F34" s="4">
        <v>330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7">
        <f t="shared" si="0"/>
        <v>13200</v>
      </c>
      <c r="W34" s="8">
        <f>SUM(V30:V34)</f>
        <v>66080</v>
      </c>
    </row>
    <row r="35" spans="1:23">
      <c r="A35" s="71" t="s">
        <v>1</v>
      </c>
      <c r="B35" s="71"/>
      <c r="C35" s="6">
        <f t="shared" ref="C35:U35" si="30">SUM(C25:C34)</f>
        <v>2344</v>
      </c>
      <c r="D35" s="6">
        <f t="shared" si="30"/>
        <v>0</v>
      </c>
      <c r="E35" s="6">
        <f t="shared" si="30"/>
        <v>0</v>
      </c>
      <c r="F35" s="6">
        <f t="shared" si="30"/>
        <v>330</v>
      </c>
      <c r="G35" s="6">
        <f t="shared" si="30"/>
        <v>0</v>
      </c>
      <c r="H35" s="6">
        <f t="shared" si="30"/>
        <v>0</v>
      </c>
      <c r="I35" s="6">
        <f t="shared" si="30"/>
        <v>70</v>
      </c>
      <c r="J35" s="6">
        <f t="shared" si="30"/>
        <v>0</v>
      </c>
      <c r="K35" s="6">
        <f t="shared" si="30"/>
        <v>385</v>
      </c>
      <c r="L35" s="6">
        <f t="shared" si="30"/>
        <v>0</v>
      </c>
      <c r="M35" s="6">
        <f t="shared" si="30"/>
        <v>143</v>
      </c>
      <c r="N35" s="6">
        <f t="shared" si="30"/>
        <v>0</v>
      </c>
      <c r="O35" s="6">
        <f t="shared" si="30"/>
        <v>0</v>
      </c>
      <c r="P35" s="6">
        <f t="shared" si="30"/>
        <v>300</v>
      </c>
      <c r="Q35" s="6">
        <f t="shared" si="30"/>
        <v>16</v>
      </c>
      <c r="R35" s="6">
        <f t="shared" si="30"/>
        <v>0</v>
      </c>
      <c r="S35" s="6">
        <f t="shared" si="30"/>
        <v>0</v>
      </c>
      <c r="T35" s="6">
        <f t="shared" si="30"/>
        <v>0</v>
      </c>
      <c r="U35" s="6">
        <f t="shared" si="30"/>
        <v>0</v>
      </c>
      <c r="V35" s="46">
        <f t="shared" si="0"/>
        <v>151900</v>
      </c>
      <c r="W35" s="8">
        <f>SUM(C35:T35)</f>
        <v>3588</v>
      </c>
    </row>
    <row r="36" spans="1:23">
      <c r="A36" s="3">
        <v>43712</v>
      </c>
      <c r="B36" s="4" t="s">
        <v>22</v>
      </c>
      <c r="C36" s="4"/>
      <c r="D36" s="4"/>
      <c r="E36" s="4"/>
      <c r="F36" s="4"/>
      <c r="G36" s="4"/>
      <c r="H36" s="4"/>
      <c r="I36" s="4">
        <v>7</v>
      </c>
      <c r="J36" s="4"/>
      <c r="K36" s="4">
        <v>250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7">
        <f t="shared" si="0"/>
        <v>10175</v>
      </c>
      <c r="W36" s="8"/>
    </row>
    <row r="37" spans="1:23">
      <c r="A37" s="3">
        <v>43712</v>
      </c>
      <c r="B37" s="4" t="s">
        <v>24</v>
      </c>
      <c r="C37" s="4"/>
      <c r="D37" s="4"/>
      <c r="E37" s="4"/>
      <c r="F37" s="4"/>
      <c r="G37" s="4"/>
      <c r="H37" s="4"/>
      <c r="I37" s="4">
        <v>200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7">
        <f t="shared" si="0"/>
        <v>5000</v>
      </c>
      <c r="W37" s="8"/>
    </row>
    <row r="38" spans="1:23">
      <c r="A38" s="3">
        <v>43712</v>
      </c>
      <c r="B38" s="4" t="s">
        <v>32</v>
      </c>
      <c r="C38" s="4"/>
      <c r="D38" s="4"/>
      <c r="E38" s="4"/>
      <c r="F38" s="4"/>
      <c r="G38" s="4"/>
      <c r="H38" s="4"/>
      <c r="I38" s="4">
        <v>16</v>
      </c>
      <c r="J38" s="4"/>
      <c r="K38" s="4"/>
      <c r="L38" s="4"/>
      <c r="M38" s="4">
        <v>158</v>
      </c>
      <c r="N38" s="4">
        <v>200</v>
      </c>
      <c r="O38" s="4"/>
      <c r="P38" s="4"/>
      <c r="Q38" s="4">
        <v>9</v>
      </c>
      <c r="R38" s="4">
        <v>1</v>
      </c>
      <c r="S38" s="4"/>
      <c r="T38" s="4"/>
      <c r="U38" s="4"/>
      <c r="V38" s="7">
        <f t="shared" si="0"/>
        <v>21140</v>
      </c>
      <c r="W38" s="8">
        <f>SUM(V36:V39)</f>
        <v>60315</v>
      </c>
    </row>
    <row r="39" spans="1:23">
      <c r="A39" s="3">
        <v>43712</v>
      </c>
      <c r="B39" s="4" t="s">
        <v>33</v>
      </c>
      <c r="C39" s="4">
        <v>600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7">
        <f t="shared" si="0"/>
        <v>24000</v>
      </c>
      <c r="W39" s="8"/>
    </row>
    <row r="40" spans="1:23">
      <c r="A40" s="3">
        <v>43712</v>
      </c>
      <c r="B40" s="4" t="s">
        <v>34</v>
      </c>
      <c r="C40" s="4">
        <v>200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7">
        <f t="shared" si="0"/>
        <v>8000</v>
      </c>
      <c r="W40" s="8">
        <f>SUM(V39:V40)</f>
        <v>32000</v>
      </c>
    </row>
    <row r="41" spans="1:23">
      <c r="A41" s="3">
        <v>43712</v>
      </c>
      <c r="B41" s="4" t="s">
        <v>35</v>
      </c>
      <c r="C41" s="4">
        <v>300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7">
        <f t="shared" si="0"/>
        <v>12000</v>
      </c>
      <c r="W41" s="8"/>
    </row>
    <row r="42" spans="1:23">
      <c r="A42" s="3">
        <v>43712</v>
      </c>
      <c r="B42" s="4" t="s">
        <v>36</v>
      </c>
      <c r="C42" s="4">
        <v>210</v>
      </c>
      <c r="D42" s="4"/>
      <c r="E42" s="4"/>
      <c r="F42" s="4"/>
      <c r="G42" s="4">
        <v>80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7">
        <f t="shared" si="0"/>
        <v>12400</v>
      </c>
      <c r="W42" s="8"/>
    </row>
    <row r="43" spans="1:23">
      <c r="A43" s="3">
        <v>43712</v>
      </c>
      <c r="B43" s="4" t="s">
        <v>37</v>
      </c>
      <c r="C43" s="4">
        <v>354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7">
        <f t="shared" si="0"/>
        <v>14160</v>
      </c>
      <c r="W43" s="8"/>
    </row>
    <row r="44" spans="1:23">
      <c r="A44" s="3">
        <v>43712</v>
      </c>
      <c r="B44" s="4" t="s">
        <v>38</v>
      </c>
      <c r="C44" s="4">
        <v>150</v>
      </c>
      <c r="D44" s="4"/>
      <c r="E44" s="4"/>
      <c r="F44" s="4">
        <v>200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7">
        <f t="shared" si="0"/>
        <v>14000</v>
      </c>
      <c r="W44" s="8"/>
    </row>
    <row r="45" spans="1:23">
      <c r="A45" s="3">
        <v>43712</v>
      </c>
      <c r="B45" s="4" t="s">
        <v>39</v>
      </c>
      <c r="C45" s="4"/>
      <c r="D45" s="4"/>
      <c r="E45" s="4"/>
      <c r="F45" s="4">
        <v>300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7">
        <f t="shared" si="0"/>
        <v>12000</v>
      </c>
      <c r="W45" s="8">
        <f>SUM(V41:V45)</f>
        <v>64560</v>
      </c>
    </row>
    <row r="46" spans="1:23">
      <c r="A46" s="71" t="s">
        <v>1</v>
      </c>
      <c r="B46" s="71"/>
      <c r="C46" s="6">
        <f t="shared" ref="C46:U46" si="31">SUM(C36:C45)</f>
        <v>1814</v>
      </c>
      <c r="D46" s="6">
        <f t="shared" si="31"/>
        <v>0</v>
      </c>
      <c r="E46" s="6">
        <f t="shared" si="31"/>
        <v>0</v>
      </c>
      <c r="F46" s="6">
        <f t="shared" si="31"/>
        <v>500</v>
      </c>
      <c r="G46" s="6">
        <f t="shared" si="31"/>
        <v>80</v>
      </c>
      <c r="H46" s="6">
        <f t="shared" si="31"/>
        <v>0</v>
      </c>
      <c r="I46" s="6">
        <f t="shared" si="31"/>
        <v>223</v>
      </c>
      <c r="J46" s="6">
        <f t="shared" si="31"/>
        <v>0</v>
      </c>
      <c r="K46" s="6">
        <f t="shared" si="31"/>
        <v>250</v>
      </c>
      <c r="L46" s="6">
        <f t="shared" si="31"/>
        <v>0</v>
      </c>
      <c r="M46" s="6">
        <f t="shared" si="31"/>
        <v>158</v>
      </c>
      <c r="N46" s="6">
        <f t="shared" si="31"/>
        <v>200</v>
      </c>
      <c r="O46" s="6">
        <f t="shared" si="31"/>
        <v>0</v>
      </c>
      <c r="P46" s="6">
        <f t="shared" si="31"/>
        <v>0</v>
      </c>
      <c r="Q46" s="6">
        <f t="shared" si="31"/>
        <v>9</v>
      </c>
      <c r="R46" s="6">
        <f t="shared" si="31"/>
        <v>1</v>
      </c>
      <c r="S46" s="6">
        <f t="shared" si="31"/>
        <v>0</v>
      </c>
      <c r="T46" s="6">
        <f t="shared" si="31"/>
        <v>0</v>
      </c>
      <c r="U46" s="6">
        <f t="shared" si="31"/>
        <v>0</v>
      </c>
      <c r="V46" s="46">
        <f t="shared" si="0"/>
        <v>132875</v>
      </c>
      <c r="W46" s="8"/>
    </row>
    <row r="47" spans="1:23">
      <c r="A47" s="3">
        <v>43713</v>
      </c>
      <c r="B47" s="4" t="s">
        <v>22</v>
      </c>
      <c r="C47" s="4"/>
      <c r="D47" s="4"/>
      <c r="E47" s="4"/>
      <c r="F47" s="4"/>
      <c r="G47" s="4"/>
      <c r="H47" s="4"/>
      <c r="I47" s="4">
        <v>5</v>
      </c>
      <c r="J47" s="4"/>
      <c r="K47" s="4"/>
      <c r="L47" s="4"/>
      <c r="M47" s="4">
        <v>467</v>
      </c>
      <c r="N47" s="4"/>
      <c r="O47" s="4"/>
      <c r="P47" s="4"/>
      <c r="Q47" s="4"/>
      <c r="R47" s="4"/>
      <c r="S47" s="4"/>
      <c r="T47" s="4"/>
      <c r="U47" s="4"/>
      <c r="V47" s="7">
        <f t="shared" si="0"/>
        <v>14135</v>
      </c>
      <c r="W47" s="8"/>
    </row>
    <row r="48" spans="1:23">
      <c r="A48" s="3">
        <v>43713</v>
      </c>
      <c r="B48" s="4" t="s">
        <v>24</v>
      </c>
      <c r="C48" s="4"/>
      <c r="D48" s="4"/>
      <c r="E48" s="4"/>
      <c r="F48" s="4"/>
      <c r="G48" s="4"/>
      <c r="H48" s="4"/>
      <c r="I48" s="4">
        <v>500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7">
        <f t="shared" si="0"/>
        <v>12500</v>
      </c>
      <c r="W48" s="8"/>
    </row>
    <row r="49" spans="1:23">
      <c r="A49" s="3">
        <v>43713</v>
      </c>
      <c r="B49" s="4" t="s">
        <v>32</v>
      </c>
      <c r="C49" s="4"/>
      <c r="D49" s="4"/>
      <c r="E49" s="4"/>
      <c r="F49" s="4"/>
      <c r="G49" s="4"/>
      <c r="H49" s="4"/>
      <c r="I49" s="4">
        <v>15</v>
      </c>
      <c r="J49" s="4"/>
      <c r="K49" s="4"/>
      <c r="L49" s="4"/>
      <c r="M49" s="4">
        <v>300</v>
      </c>
      <c r="N49" s="4"/>
      <c r="O49" s="4"/>
      <c r="P49" s="4"/>
      <c r="Q49" s="4"/>
      <c r="R49" s="4">
        <v>16</v>
      </c>
      <c r="S49" s="4"/>
      <c r="T49" s="4"/>
      <c r="U49" s="4"/>
      <c r="V49" s="7">
        <f t="shared" si="0"/>
        <v>25375</v>
      </c>
      <c r="W49" s="8">
        <f>SUM(V47:V49)</f>
        <v>52010</v>
      </c>
    </row>
    <row r="50" spans="1:23">
      <c r="A50" s="3">
        <v>43713</v>
      </c>
      <c r="B50" s="4" t="s">
        <v>33</v>
      </c>
      <c r="C50" s="4">
        <v>400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>
        <v>150</v>
      </c>
      <c r="U50" s="4"/>
      <c r="V50" s="7">
        <f t="shared" si="0"/>
        <v>22000</v>
      </c>
      <c r="W50" s="8"/>
    </row>
    <row r="51" spans="1:23">
      <c r="A51" s="3">
        <v>43713</v>
      </c>
      <c r="B51" s="4" t="s">
        <v>34</v>
      </c>
      <c r="C51" s="4">
        <v>200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>
        <v>150</v>
      </c>
      <c r="U51" s="4"/>
      <c r="V51" s="7">
        <f t="shared" si="0"/>
        <v>14000</v>
      </c>
      <c r="W51" s="8">
        <f>SUM(V50:V51)</f>
        <v>36000</v>
      </c>
    </row>
    <row r="52" spans="1:23">
      <c r="A52" s="3">
        <v>43713</v>
      </c>
      <c r="B52" s="4" t="s">
        <v>35</v>
      </c>
      <c r="C52" s="4">
        <v>300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7">
        <f t="shared" si="0"/>
        <v>12000</v>
      </c>
      <c r="W52" s="8"/>
    </row>
    <row r="53" spans="1:23">
      <c r="A53" s="3">
        <v>43713</v>
      </c>
      <c r="B53" s="4" t="s">
        <v>36</v>
      </c>
      <c r="C53" s="4">
        <v>341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7">
        <f t="shared" si="0"/>
        <v>13640</v>
      </c>
      <c r="W53" s="8"/>
    </row>
    <row r="54" spans="1:23">
      <c r="A54" s="3">
        <v>43713</v>
      </c>
      <c r="B54" s="4" t="s">
        <v>37</v>
      </c>
      <c r="C54" s="4">
        <v>400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7">
        <f t="shared" si="0"/>
        <v>16000</v>
      </c>
      <c r="W54" s="8"/>
    </row>
    <row r="55" spans="1:23">
      <c r="A55" s="3">
        <v>43713</v>
      </c>
      <c r="B55" s="4" t="s">
        <v>38</v>
      </c>
      <c r="C55" s="4"/>
      <c r="D55" s="4"/>
      <c r="E55" s="4"/>
      <c r="F55" s="4">
        <v>300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7">
        <f t="shared" si="0"/>
        <v>12000</v>
      </c>
      <c r="W55" s="8"/>
    </row>
    <row r="56" spans="1:23">
      <c r="A56" s="3">
        <v>43713</v>
      </c>
      <c r="B56" s="4" t="s">
        <v>39</v>
      </c>
      <c r="C56" s="4"/>
      <c r="D56" s="4"/>
      <c r="E56" s="4"/>
      <c r="F56" s="4">
        <v>357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7">
        <f t="shared" si="0"/>
        <v>14280</v>
      </c>
      <c r="W56" s="8">
        <f>SUM(V52:V56)</f>
        <v>67920</v>
      </c>
    </row>
    <row r="57" spans="1:23">
      <c r="A57" s="71" t="s">
        <v>1</v>
      </c>
      <c r="B57" s="71"/>
      <c r="C57" s="6">
        <f t="shared" ref="C57:U57" si="32">SUM(C47:C56)</f>
        <v>1641</v>
      </c>
      <c r="D57" s="6">
        <f t="shared" si="32"/>
        <v>0</v>
      </c>
      <c r="E57" s="6">
        <f t="shared" si="32"/>
        <v>0</v>
      </c>
      <c r="F57" s="6">
        <f t="shared" si="32"/>
        <v>657</v>
      </c>
      <c r="G57" s="6">
        <f t="shared" si="32"/>
        <v>0</v>
      </c>
      <c r="H57" s="6">
        <f t="shared" si="32"/>
        <v>0</v>
      </c>
      <c r="I57" s="6">
        <f t="shared" si="32"/>
        <v>520</v>
      </c>
      <c r="J57" s="6">
        <f t="shared" si="32"/>
        <v>0</v>
      </c>
      <c r="K57" s="6">
        <f t="shared" si="32"/>
        <v>0</v>
      </c>
      <c r="L57" s="6">
        <f t="shared" si="32"/>
        <v>0</v>
      </c>
      <c r="M57" s="6">
        <f t="shared" si="32"/>
        <v>767</v>
      </c>
      <c r="N57" s="6">
        <f t="shared" si="32"/>
        <v>0</v>
      </c>
      <c r="O57" s="6">
        <f t="shared" si="32"/>
        <v>0</v>
      </c>
      <c r="P57" s="6">
        <f t="shared" si="32"/>
        <v>0</v>
      </c>
      <c r="Q57" s="6">
        <f t="shared" si="32"/>
        <v>0</v>
      </c>
      <c r="R57" s="6">
        <f t="shared" si="32"/>
        <v>16</v>
      </c>
      <c r="S57" s="6">
        <f t="shared" si="32"/>
        <v>0</v>
      </c>
      <c r="T57" s="6">
        <f t="shared" si="32"/>
        <v>300</v>
      </c>
      <c r="U57" s="6">
        <f t="shared" si="32"/>
        <v>0</v>
      </c>
      <c r="V57" s="46">
        <f t="shared" si="0"/>
        <v>155930</v>
      </c>
      <c r="W57" s="8"/>
    </row>
    <row r="58" spans="1:23">
      <c r="A58" s="3">
        <v>43714</v>
      </c>
      <c r="B58" s="4" t="s">
        <v>22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>
        <v>14</v>
      </c>
      <c r="S58" s="4"/>
      <c r="T58" s="4"/>
      <c r="U58" s="4"/>
      <c r="V58" s="7">
        <f t="shared" si="0"/>
        <v>14000</v>
      </c>
      <c r="W58" s="8"/>
    </row>
    <row r="59" spans="1:23">
      <c r="A59" s="3">
        <v>43714</v>
      </c>
      <c r="B59" s="4" t="s">
        <v>24</v>
      </c>
      <c r="C59" s="4"/>
      <c r="D59" s="4"/>
      <c r="E59" s="4"/>
      <c r="F59" s="4"/>
      <c r="G59" s="4"/>
      <c r="H59" s="4"/>
      <c r="I59" s="4">
        <v>100</v>
      </c>
      <c r="J59" s="4"/>
      <c r="K59" s="4"/>
      <c r="L59" s="4"/>
      <c r="M59" s="4"/>
      <c r="N59" s="4"/>
      <c r="O59" s="4"/>
      <c r="P59" s="4">
        <v>375</v>
      </c>
      <c r="Q59" s="4"/>
      <c r="R59" s="4"/>
      <c r="S59" s="4"/>
      <c r="T59" s="4"/>
      <c r="U59" s="4"/>
      <c r="V59" s="7">
        <f t="shared" si="0"/>
        <v>11875</v>
      </c>
      <c r="W59" s="8"/>
    </row>
    <row r="60" spans="1:23">
      <c r="A60" s="3">
        <v>43714</v>
      </c>
      <c r="B60" s="4" t="s">
        <v>32</v>
      </c>
      <c r="C60" s="4">
        <v>563</v>
      </c>
      <c r="D60" s="4"/>
      <c r="E60" s="4"/>
      <c r="F60" s="4"/>
      <c r="G60" s="4"/>
      <c r="H60" s="4"/>
      <c r="I60" s="4">
        <v>20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7">
        <f t="shared" si="0"/>
        <v>23020</v>
      </c>
      <c r="W60" s="8">
        <f>SUM(V59:V60)</f>
        <v>34895</v>
      </c>
    </row>
    <row r="61" spans="1:23">
      <c r="A61" s="3">
        <v>43714</v>
      </c>
      <c r="B61" s="4" t="s">
        <v>33</v>
      </c>
      <c r="C61" s="4">
        <v>575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>
        <v>75</v>
      </c>
      <c r="U61" s="4"/>
      <c r="V61" s="7">
        <f t="shared" si="0"/>
        <v>26000</v>
      </c>
      <c r="W61" s="8"/>
    </row>
    <row r="62" spans="1:23">
      <c r="A62" s="3">
        <v>43714</v>
      </c>
      <c r="B62" s="4" t="s">
        <v>34</v>
      </c>
      <c r="C62" s="4">
        <v>400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7">
        <f t="shared" si="0"/>
        <v>16000</v>
      </c>
      <c r="W62" s="8">
        <f>SUM(V61:V62)</f>
        <v>42000</v>
      </c>
    </row>
    <row r="63" spans="1:23">
      <c r="A63" s="3">
        <v>43714</v>
      </c>
      <c r="B63" s="4" t="s">
        <v>35</v>
      </c>
      <c r="C63" s="4">
        <v>200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7">
        <f t="shared" si="0"/>
        <v>8000</v>
      </c>
      <c r="W63" s="8"/>
    </row>
    <row r="64" spans="1:23">
      <c r="A64" s="3">
        <v>43714</v>
      </c>
      <c r="B64" s="4" t="s">
        <v>36</v>
      </c>
      <c r="C64" s="4">
        <v>300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7">
        <f t="shared" si="0"/>
        <v>12000</v>
      </c>
      <c r="W64" s="8"/>
    </row>
    <row r="65" spans="1:23">
      <c r="A65" s="3">
        <v>43714</v>
      </c>
      <c r="B65" s="4" t="s">
        <v>37</v>
      </c>
      <c r="C65" s="4"/>
      <c r="D65" s="4"/>
      <c r="E65" s="4"/>
      <c r="F65" s="4">
        <v>390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7">
        <f t="shared" si="0"/>
        <v>15600</v>
      </c>
      <c r="W65" s="8"/>
    </row>
    <row r="66" spans="1:23">
      <c r="A66" s="3">
        <v>43714</v>
      </c>
      <c r="B66" s="4" t="s">
        <v>38</v>
      </c>
      <c r="C66" s="4"/>
      <c r="D66" s="4"/>
      <c r="E66" s="4"/>
      <c r="F66" s="4">
        <v>252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7">
        <f t="shared" si="0"/>
        <v>10080</v>
      </c>
      <c r="W66" s="8"/>
    </row>
    <row r="67" spans="1:23">
      <c r="A67" s="3">
        <v>43714</v>
      </c>
      <c r="B67" s="4" t="s">
        <v>39</v>
      </c>
      <c r="C67" s="4"/>
      <c r="D67" s="4"/>
      <c r="E67" s="4"/>
      <c r="F67" s="4">
        <v>250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7">
        <f t="shared" ref="V67:V130" si="33">(C67*40)+(D67*25)+(E67*20)+(F67*40)+(G67*50)+(H67*50)+(I67*25)+(J67*30)+(K67*40)+(L67*30)+(M67*30)+(N67*30)+(O67*30)+(P67*25+(Q67*1000)+(R67*1000)+(S67*950)+(T67*40)+(U67*25))</f>
        <v>10000</v>
      </c>
      <c r="W67" s="8">
        <f>SUM(V63:V67)</f>
        <v>55680</v>
      </c>
    </row>
    <row r="68" spans="1:23">
      <c r="A68" s="71" t="s">
        <v>1</v>
      </c>
      <c r="B68" s="71"/>
      <c r="C68" s="6">
        <f t="shared" ref="C68:U68" si="34">SUM(C58:C67)</f>
        <v>2038</v>
      </c>
      <c r="D68" s="6">
        <f t="shared" si="34"/>
        <v>0</v>
      </c>
      <c r="E68" s="6">
        <f t="shared" si="34"/>
        <v>0</v>
      </c>
      <c r="F68" s="6">
        <f t="shared" si="34"/>
        <v>892</v>
      </c>
      <c r="G68" s="6">
        <f t="shared" si="34"/>
        <v>0</v>
      </c>
      <c r="H68" s="6">
        <f t="shared" si="34"/>
        <v>0</v>
      </c>
      <c r="I68" s="6">
        <f t="shared" si="34"/>
        <v>120</v>
      </c>
      <c r="J68" s="6">
        <f t="shared" si="34"/>
        <v>0</v>
      </c>
      <c r="K68" s="6">
        <f t="shared" si="34"/>
        <v>0</v>
      </c>
      <c r="L68" s="6">
        <f t="shared" si="34"/>
        <v>0</v>
      </c>
      <c r="M68" s="6">
        <f t="shared" si="34"/>
        <v>0</v>
      </c>
      <c r="N68" s="6">
        <f t="shared" si="34"/>
        <v>0</v>
      </c>
      <c r="O68" s="6">
        <f t="shared" si="34"/>
        <v>0</v>
      </c>
      <c r="P68" s="6">
        <f t="shared" si="34"/>
        <v>375</v>
      </c>
      <c r="Q68" s="6">
        <f t="shared" si="34"/>
        <v>0</v>
      </c>
      <c r="R68" s="6">
        <f t="shared" si="34"/>
        <v>14</v>
      </c>
      <c r="S68" s="6">
        <f t="shared" si="34"/>
        <v>0</v>
      </c>
      <c r="T68" s="6">
        <f t="shared" si="34"/>
        <v>75</v>
      </c>
      <c r="U68" s="6">
        <f t="shared" si="34"/>
        <v>0</v>
      </c>
      <c r="V68" s="46">
        <f t="shared" si="33"/>
        <v>146575</v>
      </c>
      <c r="W68" s="8"/>
    </row>
    <row r="69" spans="1:23">
      <c r="A69" s="3">
        <v>43715</v>
      </c>
      <c r="B69" s="4" t="s">
        <v>22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>
        <v>10</v>
      </c>
      <c r="S69" s="4"/>
      <c r="T69" s="4"/>
      <c r="U69" s="4"/>
      <c r="V69" s="7">
        <f t="shared" si="33"/>
        <v>10000</v>
      </c>
      <c r="W69" s="8">
        <f>SUM(V58:V67)</f>
        <v>146575</v>
      </c>
    </row>
    <row r="70" spans="1:23">
      <c r="A70" s="3">
        <v>43715</v>
      </c>
      <c r="B70" s="4" t="s">
        <v>24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>
        <v>265</v>
      </c>
      <c r="Q70" s="4"/>
      <c r="R70" s="4"/>
      <c r="S70" s="4"/>
      <c r="T70" s="4"/>
      <c r="U70" s="4"/>
      <c r="V70" s="7">
        <f t="shared" si="33"/>
        <v>6625</v>
      </c>
      <c r="W70" s="8"/>
    </row>
    <row r="71" spans="1:23">
      <c r="A71" s="3">
        <v>43715</v>
      </c>
      <c r="B71" s="4" t="s">
        <v>32</v>
      </c>
      <c r="C71" s="4">
        <v>441</v>
      </c>
      <c r="D71" s="4"/>
      <c r="E71" s="4"/>
      <c r="F71" s="4"/>
      <c r="G71" s="4"/>
      <c r="H71" s="4"/>
      <c r="I71" s="4">
        <v>15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7">
        <f t="shared" si="33"/>
        <v>18015</v>
      </c>
      <c r="W71" s="8">
        <f>SUM(V69:V71)</f>
        <v>34640</v>
      </c>
    </row>
    <row r="72" spans="1:23">
      <c r="A72" s="3">
        <v>43715</v>
      </c>
      <c r="B72" s="4" t="s">
        <v>33</v>
      </c>
      <c r="C72" s="4">
        <v>550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7">
        <f t="shared" si="33"/>
        <v>22000</v>
      </c>
      <c r="W72" s="8"/>
    </row>
    <row r="73" spans="1:23">
      <c r="A73" s="3">
        <v>43715</v>
      </c>
      <c r="B73" s="4" t="s">
        <v>34</v>
      </c>
      <c r="C73" s="4">
        <v>309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7">
        <f t="shared" si="33"/>
        <v>12360</v>
      </c>
      <c r="W73" s="8">
        <f>SUM(V72:V73)</f>
        <v>34360</v>
      </c>
    </row>
    <row r="74" spans="1:23">
      <c r="A74" s="3">
        <v>43715</v>
      </c>
      <c r="B74" s="4" t="s">
        <v>35</v>
      </c>
      <c r="C74" s="4">
        <v>240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7">
        <f t="shared" si="33"/>
        <v>9600</v>
      </c>
      <c r="W74" s="8"/>
    </row>
    <row r="75" spans="1:23">
      <c r="A75" s="3">
        <v>43715</v>
      </c>
      <c r="B75" s="4" t="s">
        <v>36</v>
      </c>
      <c r="C75" s="4">
        <v>300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7">
        <f t="shared" si="33"/>
        <v>12000</v>
      </c>
      <c r="W75" s="8"/>
    </row>
    <row r="76" spans="1:23">
      <c r="A76" s="3">
        <v>43715</v>
      </c>
      <c r="B76" s="4" t="s">
        <v>37</v>
      </c>
      <c r="C76" s="4">
        <v>210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7">
        <f t="shared" si="33"/>
        <v>8400</v>
      </c>
      <c r="W76" s="8"/>
    </row>
    <row r="77" spans="1:23">
      <c r="A77" s="3">
        <v>43715</v>
      </c>
      <c r="B77" s="4" t="s">
        <v>38</v>
      </c>
      <c r="C77" s="4"/>
      <c r="D77" s="4"/>
      <c r="E77" s="4"/>
      <c r="F77" s="4">
        <v>275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7">
        <f t="shared" si="33"/>
        <v>11000</v>
      </c>
      <c r="W77" s="8"/>
    </row>
    <row r="78" spans="1:23">
      <c r="A78" s="3">
        <v>43715</v>
      </c>
      <c r="B78" s="4" t="s">
        <v>39</v>
      </c>
      <c r="C78" s="4"/>
      <c r="D78" s="4"/>
      <c r="E78" s="4"/>
      <c r="F78" s="4">
        <v>225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7">
        <f t="shared" si="33"/>
        <v>9000</v>
      </c>
      <c r="W78" s="8">
        <f>SUM(V74:V79)</f>
        <v>169000</v>
      </c>
    </row>
    <row r="79" spans="1:23">
      <c r="A79" s="71" t="s">
        <v>1</v>
      </c>
      <c r="B79" s="71"/>
      <c r="C79" s="6">
        <f t="shared" ref="C79:U79" si="35">SUM(C69:C78)</f>
        <v>2050</v>
      </c>
      <c r="D79" s="6">
        <f t="shared" si="35"/>
        <v>0</v>
      </c>
      <c r="E79" s="6">
        <f t="shared" si="35"/>
        <v>0</v>
      </c>
      <c r="F79" s="6">
        <f t="shared" si="35"/>
        <v>500</v>
      </c>
      <c r="G79" s="6">
        <f t="shared" si="35"/>
        <v>0</v>
      </c>
      <c r="H79" s="6">
        <f t="shared" si="35"/>
        <v>0</v>
      </c>
      <c r="I79" s="6">
        <f t="shared" si="35"/>
        <v>15</v>
      </c>
      <c r="J79" s="6">
        <f t="shared" si="35"/>
        <v>0</v>
      </c>
      <c r="K79" s="6">
        <f t="shared" si="35"/>
        <v>0</v>
      </c>
      <c r="L79" s="6">
        <f t="shared" si="35"/>
        <v>0</v>
      </c>
      <c r="M79" s="6">
        <f t="shared" si="35"/>
        <v>0</v>
      </c>
      <c r="N79" s="6">
        <f t="shared" si="35"/>
        <v>0</v>
      </c>
      <c r="O79" s="6">
        <f t="shared" si="35"/>
        <v>0</v>
      </c>
      <c r="P79" s="6">
        <f t="shared" si="35"/>
        <v>265</v>
      </c>
      <c r="Q79" s="6">
        <f t="shared" si="35"/>
        <v>0</v>
      </c>
      <c r="R79" s="6">
        <f t="shared" si="35"/>
        <v>10</v>
      </c>
      <c r="S79" s="6">
        <f t="shared" si="35"/>
        <v>0</v>
      </c>
      <c r="T79" s="6">
        <f t="shared" si="35"/>
        <v>0</v>
      </c>
      <c r="U79" s="6">
        <f t="shared" si="35"/>
        <v>0</v>
      </c>
      <c r="V79" s="46">
        <f t="shared" si="33"/>
        <v>119000</v>
      </c>
      <c r="W79" s="8"/>
    </row>
    <row r="80" spans="1:23">
      <c r="A80" s="3">
        <v>43716</v>
      </c>
      <c r="B80" s="4" t="s">
        <v>22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7">
        <f t="shared" si="33"/>
        <v>0</v>
      </c>
      <c r="W80" s="8"/>
    </row>
    <row r="81" spans="1:23">
      <c r="A81" s="3">
        <v>43716</v>
      </c>
      <c r="B81" s="4" t="s">
        <v>24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7">
        <f t="shared" si="33"/>
        <v>0</v>
      </c>
      <c r="W81" s="8"/>
    </row>
    <row r="82" spans="1:23">
      <c r="A82" s="3">
        <v>43716</v>
      </c>
      <c r="B82" s="4" t="s">
        <v>32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7">
        <f t="shared" si="33"/>
        <v>0</v>
      </c>
      <c r="W82" s="8">
        <f>SUM(V90:V92)</f>
        <v>29170</v>
      </c>
    </row>
    <row r="83" spans="1:23">
      <c r="A83" s="3">
        <v>43716</v>
      </c>
      <c r="B83" s="4" t="s">
        <v>33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7">
        <f t="shared" si="33"/>
        <v>0</v>
      </c>
      <c r="W83" s="8"/>
    </row>
    <row r="84" spans="1:23">
      <c r="A84" s="3">
        <v>43716</v>
      </c>
      <c r="B84" s="4" t="s">
        <v>34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7">
        <f t="shared" si="33"/>
        <v>0</v>
      </c>
      <c r="W84" s="8">
        <f>SUM(V93:V94)</f>
        <v>69500</v>
      </c>
    </row>
    <row r="85" spans="1:23">
      <c r="A85" s="3">
        <v>43716</v>
      </c>
      <c r="B85" s="4" t="s">
        <v>35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7">
        <f t="shared" si="33"/>
        <v>0</v>
      </c>
      <c r="W85" s="8"/>
    </row>
    <row r="86" spans="1:23">
      <c r="A86" s="3">
        <v>43716</v>
      </c>
      <c r="B86" s="4" t="s">
        <v>36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7">
        <f t="shared" si="33"/>
        <v>0</v>
      </c>
      <c r="W86" s="8"/>
    </row>
    <row r="87" spans="1:23">
      <c r="A87" s="3">
        <v>43716</v>
      </c>
      <c r="B87" s="4" t="s">
        <v>37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7">
        <f t="shared" si="33"/>
        <v>0</v>
      </c>
      <c r="W87" s="8"/>
    </row>
    <row r="88" spans="1:23">
      <c r="A88" s="3">
        <v>43716</v>
      </c>
      <c r="B88" s="4" t="s">
        <v>38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7">
        <f t="shared" si="33"/>
        <v>0</v>
      </c>
      <c r="W88" s="8"/>
    </row>
    <row r="89" spans="1:23">
      <c r="A89" s="3">
        <v>43716</v>
      </c>
      <c r="B89" s="4" t="s">
        <v>39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7">
        <f t="shared" si="33"/>
        <v>0</v>
      </c>
      <c r="W89" s="8">
        <f>SUM(V95:V99)</f>
        <v>78000</v>
      </c>
    </row>
    <row r="90" spans="1:23">
      <c r="A90" s="71" t="s">
        <v>1</v>
      </c>
      <c r="B90" s="71"/>
      <c r="C90" s="6">
        <f t="shared" ref="C90:U90" si="36">SUM(C80:C89)</f>
        <v>0</v>
      </c>
      <c r="D90" s="6">
        <f t="shared" si="36"/>
        <v>0</v>
      </c>
      <c r="E90" s="6">
        <f t="shared" si="36"/>
        <v>0</v>
      </c>
      <c r="F90" s="6">
        <f t="shared" si="36"/>
        <v>0</v>
      </c>
      <c r="G90" s="6">
        <f t="shared" si="36"/>
        <v>0</v>
      </c>
      <c r="H90" s="6">
        <f t="shared" si="36"/>
        <v>0</v>
      </c>
      <c r="I90" s="6">
        <f t="shared" si="36"/>
        <v>0</v>
      </c>
      <c r="J90" s="6">
        <f t="shared" si="36"/>
        <v>0</v>
      </c>
      <c r="K90" s="6">
        <f t="shared" si="36"/>
        <v>0</v>
      </c>
      <c r="L90" s="6">
        <f t="shared" si="36"/>
        <v>0</v>
      </c>
      <c r="M90" s="6">
        <f t="shared" si="36"/>
        <v>0</v>
      </c>
      <c r="N90" s="6">
        <f t="shared" si="36"/>
        <v>0</v>
      </c>
      <c r="O90" s="6">
        <f t="shared" si="36"/>
        <v>0</v>
      </c>
      <c r="P90" s="6">
        <f t="shared" si="36"/>
        <v>0</v>
      </c>
      <c r="Q90" s="6">
        <f t="shared" si="36"/>
        <v>0</v>
      </c>
      <c r="R90" s="6">
        <f t="shared" si="36"/>
        <v>0</v>
      </c>
      <c r="S90" s="6">
        <f t="shared" si="36"/>
        <v>0</v>
      </c>
      <c r="T90" s="6">
        <f t="shared" si="36"/>
        <v>0</v>
      </c>
      <c r="U90" s="6">
        <f t="shared" si="36"/>
        <v>0</v>
      </c>
      <c r="V90" s="46">
        <f t="shared" si="33"/>
        <v>0</v>
      </c>
      <c r="W90" s="8"/>
    </row>
    <row r="91" spans="1:23">
      <c r="A91" s="3">
        <v>43717</v>
      </c>
      <c r="B91" s="4" t="s">
        <v>22</v>
      </c>
      <c r="C91" s="4"/>
      <c r="D91" s="4"/>
      <c r="E91" s="4"/>
      <c r="F91" s="4"/>
      <c r="G91" s="4"/>
      <c r="H91" s="4"/>
      <c r="I91" s="4">
        <v>16</v>
      </c>
      <c r="J91" s="4"/>
      <c r="K91" s="4">
        <v>313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7">
        <f t="shared" si="33"/>
        <v>12920</v>
      </c>
      <c r="W91" s="8"/>
    </row>
    <row r="92" spans="1:23">
      <c r="A92" s="3">
        <v>43717</v>
      </c>
      <c r="B92" s="4" t="s">
        <v>24</v>
      </c>
      <c r="C92" s="4"/>
      <c r="D92" s="4"/>
      <c r="E92" s="4"/>
      <c r="F92" s="4"/>
      <c r="G92" s="4"/>
      <c r="H92" s="4"/>
      <c r="I92" s="4">
        <v>650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7">
        <f t="shared" si="33"/>
        <v>16250</v>
      </c>
      <c r="W92" s="8"/>
    </row>
    <row r="93" spans="1:23">
      <c r="A93" s="3">
        <v>43717</v>
      </c>
      <c r="B93" s="4" t="s">
        <v>32</v>
      </c>
      <c r="C93" s="4"/>
      <c r="D93" s="4"/>
      <c r="E93" s="4"/>
      <c r="F93" s="4"/>
      <c r="G93" s="4"/>
      <c r="H93" s="4"/>
      <c r="I93" s="4">
        <v>20</v>
      </c>
      <c r="J93" s="4"/>
      <c r="K93" s="4"/>
      <c r="L93" s="4"/>
      <c r="M93" s="4">
        <v>600</v>
      </c>
      <c r="N93" s="4"/>
      <c r="O93" s="4"/>
      <c r="P93" s="4"/>
      <c r="Q93" s="4">
        <v>15</v>
      </c>
      <c r="R93" s="4"/>
      <c r="S93" s="4"/>
      <c r="T93" s="4"/>
      <c r="U93" s="4"/>
      <c r="V93" s="7">
        <f t="shared" si="33"/>
        <v>33500</v>
      </c>
      <c r="W93" s="8">
        <f>SUM(V91:V93)</f>
        <v>62670</v>
      </c>
    </row>
    <row r="94" spans="1:23">
      <c r="A94" s="3">
        <v>43717</v>
      </c>
      <c r="B94" s="4" t="s">
        <v>33</v>
      </c>
      <c r="C94" s="4">
        <v>900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7">
        <f t="shared" si="33"/>
        <v>36000</v>
      </c>
      <c r="W94" s="8"/>
    </row>
    <row r="95" spans="1:23">
      <c r="A95" s="3">
        <v>43717</v>
      </c>
      <c r="B95" s="4" t="s">
        <v>34</v>
      </c>
      <c r="C95" s="4">
        <v>500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7">
        <f t="shared" si="33"/>
        <v>20000</v>
      </c>
      <c r="W95" s="8">
        <f>SUM(V94:V95)</f>
        <v>56000</v>
      </c>
    </row>
    <row r="96" spans="1:23">
      <c r="A96" s="3">
        <v>43717</v>
      </c>
      <c r="B96" s="4" t="s">
        <v>35</v>
      </c>
      <c r="C96" s="4">
        <v>350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7">
        <f t="shared" si="33"/>
        <v>14000</v>
      </c>
      <c r="W96" s="8"/>
    </row>
    <row r="97" spans="1:23">
      <c r="A97" s="3">
        <v>43717</v>
      </c>
      <c r="B97" s="4" t="s">
        <v>36</v>
      </c>
      <c r="C97" s="4">
        <v>400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7">
        <f t="shared" si="33"/>
        <v>16000</v>
      </c>
      <c r="W97" s="8"/>
    </row>
    <row r="98" spans="1:23">
      <c r="A98" s="3">
        <v>43717</v>
      </c>
      <c r="B98" s="4" t="s">
        <v>37</v>
      </c>
      <c r="C98" s="4"/>
      <c r="D98" s="4"/>
      <c r="E98" s="4"/>
      <c r="F98" s="4">
        <v>400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7">
        <f t="shared" si="33"/>
        <v>16000</v>
      </c>
      <c r="W98" s="8"/>
    </row>
    <row r="99" spans="1:23">
      <c r="A99" s="3">
        <v>43717</v>
      </c>
      <c r="B99" s="4" t="s">
        <v>38</v>
      </c>
      <c r="C99" s="4"/>
      <c r="D99" s="4"/>
      <c r="E99" s="4"/>
      <c r="F99" s="4">
        <v>300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7">
        <f t="shared" si="33"/>
        <v>12000</v>
      </c>
      <c r="W99" s="8"/>
    </row>
    <row r="100" spans="1:23">
      <c r="A100" s="3">
        <v>43717</v>
      </c>
      <c r="B100" s="4" t="s">
        <v>39</v>
      </c>
      <c r="C100" s="4"/>
      <c r="D100" s="4"/>
      <c r="E100" s="4"/>
      <c r="F100" s="4">
        <v>333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7">
        <f t="shared" si="33"/>
        <v>13320</v>
      </c>
      <c r="W100" s="8">
        <f>SUM(V96:V100)</f>
        <v>71320</v>
      </c>
    </row>
    <row r="101" spans="1:23">
      <c r="A101" s="71" t="s">
        <v>1</v>
      </c>
      <c r="B101" s="71"/>
      <c r="C101" s="6">
        <f t="shared" ref="C101:U101" si="37">SUM(C91:C100)</f>
        <v>2150</v>
      </c>
      <c r="D101" s="6">
        <f t="shared" si="37"/>
        <v>0</v>
      </c>
      <c r="E101" s="6">
        <f t="shared" si="37"/>
        <v>0</v>
      </c>
      <c r="F101" s="6">
        <f t="shared" si="37"/>
        <v>1033</v>
      </c>
      <c r="G101" s="6">
        <f t="shared" si="37"/>
        <v>0</v>
      </c>
      <c r="H101" s="6">
        <f t="shared" si="37"/>
        <v>0</v>
      </c>
      <c r="I101" s="6">
        <f t="shared" si="37"/>
        <v>686</v>
      </c>
      <c r="J101" s="6">
        <f t="shared" si="37"/>
        <v>0</v>
      </c>
      <c r="K101" s="6">
        <f t="shared" si="37"/>
        <v>313</v>
      </c>
      <c r="L101" s="6">
        <f t="shared" si="37"/>
        <v>0</v>
      </c>
      <c r="M101" s="6">
        <f t="shared" si="37"/>
        <v>600</v>
      </c>
      <c r="N101" s="6">
        <f t="shared" si="37"/>
        <v>0</v>
      </c>
      <c r="O101" s="6">
        <f t="shared" si="37"/>
        <v>0</v>
      </c>
      <c r="P101" s="6">
        <f t="shared" si="37"/>
        <v>0</v>
      </c>
      <c r="Q101" s="6">
        <f t="shared" si="37"/>
        <v>15</v>
      </c>
      <c r="R101" s="6">
        <f t="shared" si="37"/>
        <v>0</v>
      </c>
      <c r="S101" s="6">
        <f t="shared" si="37"/>
        <v>0</v>
      </c>
      <c r="T101" s="6">
        <f t="shared" si="37"/>
        <v>0</v>
      </c>
      <c r="U101" s="6">
        <f t="shared" si="37"/>
        <v>0</v>
      </c>
      <c r="V101" s="46">
        <f t="shared" si="33"/>
        <v>189990</v>
      </c>
      <c r="W101" s="8"/>
    </row>
    <row r="102" spans="1:23">
      <c r="A102" s="3">
        <v>43718</v>
      </c>
      <c r="B102" s="4" t="s">
        <v>22</v>
      </c>
      <c r="C102" s="4"/>
      <c r="D102" s="4"/>
      <c r="E102" s="4"/>
      <c r="F102" s="4"/>
      <c r="G102" s="4"/>
      <c r="H102" s="4"/>
      <c r="I102" s="4">
        <v>3</v>
      </c>
      <c r="J102" s="4"/>
      <c r="K102" s="4">
        <v>350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7">
        <f t="shared" si="33"/>
        <v>14075</v>
      </c>
      <c r="W102" s="8"/>
    </row>
    <row r="103" spans="1:23">
      <c r="A103" s="3">
        <v>43718</v>
      </c>
      <c r="B103" s="4" t="s">
        <v>24</v>
      </c>
      <c r="C103" s="4"/>
      <c r="D103" s="4"/>
      <c r="E103" s="4"/>
      <c r="F103" s="4"/>
      <c r="G103" s="4"/>
      <c r="H103" s="4"/>
      <c r="I103" s="4">
        <v>650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7">
        <f t="shared" si="33"/>
        <v>16250</v>
      </c>
      <c r="W103" s="8"/>
    </row>
    <row r="104" spans="1:23">
      <c r="A104" s="3">
        <v>43718</v>
      </c>
      <c r="B104" s="4" t="s">
        <v>32</v>
      </c>
      <c r="C104" s="4"/>
      <c r="D104" s="4"/>
      <c r="E104" s="4"/>
      <c r="F104" s="4"/>
      <c r="G104" s="4"/>
      <c r="H104" s="4"/>
      <c r="I104" s="4">
        <v>3</v>
      </c>
      <c r="J104" s="4"/>
      <c r="K104" s="4"/>
      <c r="L104" s="4">
        <v>250</v>
      </c>
      <c r="M104" s="4">
        <v>350</v>
      </c>
      <c r="N104" s="4"/>
      <c r="O104" s="4"/>
      <c r="P104" s="4"/>
      <c r="Q104" s="4">
        <v>20</v>
      </c>
      <c r="R104" s="4"/>
      <c r="S104" s="4"/>
      <c r="T104" s="4"/>
      <c r="U104" s="4"/>
      <c r="V104" s="7">
        <f t="shared" si="33"/>
        <v>38075</v>
      </c>
      <c r="W104" s="8">
        <f>SUM(V102:V104)</f>
        <v>68400</v>
      </c>
    </row>
    <row r="105" spans="1:23">
      <c r="A105" s="3">
        <v>43718</v>
      </c>
      <c r="B105" s="4" t="s">
        <v>33</v>
      </c>
      <c r="C105" s="4">
        <v>650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7">
        <f t="shared" si="33"/>
        <v>26000</v>
      </c>
      <c r="W105" s="8"/>
    </row>
    <row r="106" spans="1:23">
      <c r="A106" s="3">
        <v>43718</v>
      </c>
      <c r="B106" s="4" t="s">
        <v>34</v>
      </c>
      <c r="C106" s="4">
        <v>650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7">
        <f t="shared" si="33"/>
        <v>26000</v>
      </c>
      <c r="W106" s="8">
        <f>SUM(V105:V106)</f>
        <v>52000</v>
      </c>
    </row>
    <row r="107" spans="1:23">
      <c r="A107" s="3">
        <v>43718</v>
      </c>
      <c r="B107" s="4" t="s">
        <v>35</v>
      </c>
      <c r="C107" s="4">
        <v>300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7">
        <f t="shared" si="33"/>
        <v>12000</v>
      </c>
      <c r="W107" s="8"/>
    </row>
    <row r="108" spans="1:23">
      <c r="A108" s="3">
        <v>43718</v>
      </c>
      <c r="B108" s="4" t="s">
        <v>36</v>
      </c>
      <c r="C108" s="4">
        <v>400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7">
        <f t="shared" si="33"/>
        <v>16000</v>
      </c>
      <c r="W108" s="8"/>
    </row>
    <row r="109" spans="1:23">
      <c r="A109" s="3">
        <v>43718</v>
      </c>
      <c r="B109" s="4" t="s">
        <v>37</v>
      </c>
      <c r="C109" s="4">
        <v>200</v>
      </c>
      <c r="D109" s="4"/>
      <c r="E109" s="4"/>
      <c r="F109" s="4"/>
      <c r="G109" s="4">
        <v>100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7">
        <f t="shared" si="33"/>
        <v>13000</v>
      </c>
      <c r="W109" s="8"/>
    </row>
    <row r="110" spans="1:23">
      <c r="A110" s="3">
        <v>43718</v>
      </c>
      <c r="B110" s="4" t="s">
        <v>38</v>
      </c>
      <c r="C110" s="4">
        <v>200</v>
      </c>
      <c r="D110" s="4"/>
      <c r="E110" s="4"/>
      <c r="F110" s="4">
        <v>130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7">
        <f t="shared" si="33"/>
        <v>13200</v>
      </c>
      <c r="W110" s="8"/>
    </row>
    <row r="111" spans="1:23">
      <c r="A111" s="3">
        <v>43718</v>
      </c>
      <c r="B111" s="4" t="s">
        <v>39</v>
      </c>
      <c r="C111" s="4"/>
      <c r="D111" s="4"/>
      <c r="E111" s="4"/>
      <c r="F111" s="4">
        <v>350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7">
        <f t="shared" si="33"/>
        <v>14000</v>
      </c>
      <c r="W111" s="8">
        <f>SUM(V107:V111)</f>
        <v>68200</v>
      </c>
    </row>
    <row r="112" spans="1:23">
      <c r="A112" s="71" t="s">
        <v>1</v>
      </c>
      <c r="B112" s="71"/>
      <c r="C112" s="6">
        <f t="shared" ref="C112:U112" si="38">SUM(C102:C111)</f>
        <v>2400</v>
      </c>
      <c r="D112" s="6">
        <f t="shared" si="38"/>
        <v>0</v>
      </c>
      <c r="E112" s="6">
        <f t="shared" si="38"/>
        <v>0</v>
      </c>
      <c r="F112" s="6">
        <f t="shared" si="38"/>
        <v>480</v>
      </c>
      <c r="G112" s="6">
        <f t="shared" si="38"/>
        <v>100</v>
      </c>
      <c r="H112" s="6">
        <f t="shared" si="38"/>
        <v>0</v>
      </c>
      <c r="I112" s="6">
        <f t="shared" si="38"/>
        <v>656</v>
      </c>
      <c r="J112" s="6">
        <f t="shared" si="38"/>
        <v>0</v>
      </c>
      <c r="K112" s="6">
        <f t="shared" si="38"/>
        <v>350</v>
      </c>
      <c r="L112" s="6">
        <f t="shared" si="38"/>
        <v>250</v>
      </c>
      <c r="M112" s="6">
        <f t="shared" si="38"/>
        <v>350</v>
      </c>
      <c r="N112" s="6">
        <f t="shared" si="38"/>
        <v>0</v>
      </c>
      <c r="O112" s="6">
        <f t="shared" si="38"/>
        <v>0</v>
      </c>
      <c r="P112" s="6">
        <f t="shared" si="38"/>
        <v>0</v>
      </c>
      <c r="Q112" s="6">
        <f t="shared" si="38"/>
        <v>20</v>
      </c>
      <c r="R112" s="6">
        <f t="shared" si="38"/>
        <v>0</v>
      </c>
      <c r="S112" s="6">
        <f t="shared" si="38"/>
        <v>0</v>
      </c>
      <c r="T112" s="6">
        <f t="shared" si="38"/>
        <v>0</v>
      </c>
      <c r="U112" s="6">
        <f t="shared" si="38"/>
        <v>0</v>
      </c>
      <c r="V112" s="46">
        <f t="shared" si="33"/>
        <v>188600</v>
      </c>
      <c r="W112" s="8"/>
    </row>
    <row r="113" spans="1:23">
      <c r="A113" s="3">
        <v>43719</v>
      </c>
      <c r="B113" s="4" t="s">
        <v>22</v>
      </c>
      <c r="C113" s="4"/>
      <c r="D113" s="4"/>
      <c r="E113" s="4"/>
      <c r="F113" s="4"/>
      <c r="G113" s="4"/>
      <c r="H113" s="4"/>
      <c r="I113" s="4">
        <v>10</v>
      </c>
      <c r="J113" s="4"/>
      <c r="K113" s="4">
        <v>313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7">
        <f t="shared" si="33"/>
        <v>12770</v>
      </c>
      <c r="W113" s="8"/>
    </row>
    <row r="114" spans="1:23">
      <c r="A114" s="3">
        <v>43719</v>
      </c>
      <c r="B114" s="4" t="s">
        <v>24</v>
      </c>
      <c r="C114" s="4"/>
      <c r="D114" s="4"/>
      <c r="E114" s="4"/>
      <c r="F114" s="4"/>
      <c r="G114" s="4"/>
      <c r="H114" s="4"/>
      <c r="I114" s="4">
        <v>650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7">
        <f t="shared" si="33"/>
        <v>16250</v>
      </c>
      <c r="W114" s="8"/>
    </row>
    <row r="115" spans="1:23">
      <c r="A115" s="3">
        <v>43719</v>
      </c>
      <c r="B115" s="4" t="s">
        <v>32</v>
      </c>
      <c r="C115" s="4"/>
      <c r="D115" s="4"/>
      <c r="E115" s="4"/>
      <c r="F115" s="4"/>
      <c r="G115" s="4"/>
      <c r="H115" s="4"/>
      <c r="I115" s="4">
        <v>10</v>
      </c>
      <c r="J115" s="4"/>
      <c r="K115" s="4"/>
      <c r="L115" s="4">
        <v>516</v>
      </c>
      <c r="M115" s="4">
        <v>450</v>
      </c>
      <c r="N115" s="4"/>
      <c r="O115" s="4"/>
      <c r="P115" s="4"/>
      <c r="Q115" s="4">
        <v>21</v>
      </c>
      <c r="R115" s="4"/>
      <c r="S115" s="4"/>
      <c r="T115" s="4"/>
      <c r="U115" s="4"/>
      <c r="V115" s="7">
        <f t="shared" si="33"/>
        <v>50230</v>
      </c>
      <c r="W115" s="8">
        <f>SUM(V113:V115)</f>
        <v>79250</v>
      </c>
    </row>
    <row r="116" spans="1:23">
      <c r="A116" s="3">
        <v>43719</v>
      </c>
      <c r="B116" s="4" t="s">
        <v>33</v>
      </c>
      <c r="C116" s="4">
        <v>500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7">
        <f t="shared" si="33"/>
        <v>20000</v>
      </c>
      <c r="W116" s="8"/>
    </row>
    <row r="117" spans="1:23">
      <c r="A117" s="3">
        <v>43719</v>
      </c>
      <c r="B117" s="4" t="s">
        <v>34</v>
      </c>
      <c r="C117" s="4">
        <v>450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7">
        <f t="shared" si="33"/>
        <v>18000</v>
      </c>
      <c r="W117" s="8">
        <f>SUM(V116:V117)</f>
        <v>38000</v>
      </c>
    </row>
    <row r="118" spans="1:23">
      <c r="A118" s="3">
        <v>43719</v>
      </c>
      <c r="B118" s="4" t="s">
        <v>35</v>
      </c>
      <c r="C118" s="4">
        <v>325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7">
        <f t="shared" si="33"/>
        <v>13000</v>
      </c>
      <c r="W118" s="8"/>
    </row>
    <row r="119" spans="1:23">
      <c r="A119" s="3">
        <v>43719</v>
      </c>
      <c r="B119" s="4" t="s">
        <v>36</v>
      </c>
      <c r="C119" s="4">
        <v>400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7">
        <f t="shared" si="33"/>
        <v>16000</v>
      </c>
      <c r="W119" s="8"/>
    </row>
    <row r="120" spans="1:23">
      <c r="A120" s="3">
        <v>43719</v>
      </c>
      <c r="B120" s="4" t="s">
        <v>37</v>
      </c>
      <c r="C120" s="4"/>
      <c r="D120" s="4"/>
      <c r="E120" s="4"/>
      <c r="F120" s="4">
        <v>147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7">
        <f t="shared" si="33"/>
        <v>5880</v>
      </c>
      <c r="W120" s="8"/>
    </row>
    <row r="121" spans="1:23">
      <c r="A121" s="3">
        <v>43719</v>
      </c>
      <c r="B121" s="4" t="s">
        <v>38</v>
      </c>
      <c r="C121" s="4">
        <v>530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7">
        <f t="shared" si="33"/>
        <v>21200</v>
      </c>
      <c r="W121" s="8"/>
    </row>
    <row r="122" spans="1:23">
      <c r="A122" s="3">
        <v>43719</v>
      </c>
      <c r="B122" s="4" t="s">
        <v>39</v>
      </c>
      <c r="C122" s="4"/>
      <c r="D122" s="4"/>
      <c r="E122" s="4"/>
      <c r="F122" s="4">
        <v>350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7">
        <f t="shared" si="33"/>
        <v>14000</v>
      </c>
      <c r="W122" s="8">
        <f>SUM(V119:V122)</f>
        <v>57080</v>
      </c>
    </row>
    <row r="123" spans="1:23">
      <c r="A123" s="71" t="s">
        <v>1</v>
      </c>
      <c r="B123" s="71"/>
      <c r="C123" s="6">
        <f t="shared" ref="C123:U123" si="39">SUM(C113:C122)</f>
        <v>2205</v>
      </c>
      <c r="D123" s="6">
        <f t="shared" si="39"/>
        <v>0</v>
      </c>
      <c r="E123" s="6">
        <f t="shared" si="39"/>
        <v>0</v>
      </c>
      <c r="F123" s="6">
        <f t="shared" si="39"/>
        <v>497</v>
      </c>
      <c r="G123" s="6">
        <f t="shared" si="39"/>
        <v>0</v>
      </c>
      <c r="H123" s="6">
        <f t="shared" si="39"/>
        <v>0</v>
      </c>
      <c r="I123" s="6">
        <f t="shared" si="39"/>
        <v>670</v>
      </c>
      <c r="J123" s="6">
        <f t="shared" si="39"/>
        <v>0</v>
      </c>
      <c r="K123" s="6">
        <f t="shared" si="39"/>
        <v>313</v>
      </c>
      <c r="L123" s="6">
        <f t="shared" si="39"/>
        <v>516</v>
      </c>
      <c r="M123" s="6">
        <f t="shared" si="39"/>
        <v>450</v>
      </c>
      <c r="N123" s="6">
        <f t="shared" si="39"/>
        <v>0</v>
      </c>
      <c r="O123" s="6">
        <f t="shared" si="39"/>
        <v>0</v>
      </c>
      <c r="P123" s="6">
        <f t="shared" si="39"/>
        <v>0</v>
      </c>
      <c r="Q123" s="6">
        <f t="shared" si="39"/>
        <v>21</v>
      </c>
      <c r="R123" s="6">
        <f t="shared" si="39"/>
        <v>0</v>
      </c>
      <c r="S123" s="6">
        <f t="shared" si="39"/>
        <v>0</v>
      </c>
      <c r="T123" s="6">
        <f t="shared" si="39"/>
        <v>0</v>
      </c>
      <c r="U123" s="6">
        <f t="shared" si="39"/>
        <v>0</v>
      </c>
      <c r="V123" s="46">
        <f t="shared" si="33"/>
        <v>187330</v>
      </c>
      <c r="W123" s="8"/>
    </row>
    <row r="124" spans="1:23">
      <c r="A124" s="3">
        <v>43720</v>
      </c>
      <c r="B124" s="4" t="s">
        <v>22</v>
      </c>
      <c r="C124" s="4"/>
      <c r="D124" s="4"/>
      <c r="E124" s="4"/>
      <c r="F124" s="4"/>
      <c r="G124" s="4"/>
      <c r="H124" s="4"/>
      <c r="I124" s="4">
        <v>8</v>
      </c>
      <c r="J124" s="4"/>
      <c r="K124" s="4">
        <v>325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7">
        <f t="shared" si="33"/>
        <v>13200</v>
      </c>
      <c r="W124" s="8"/>
    </row>
    <row r="125" spans="1:23">
      <c r="A125" s="3">
        <v>43720</v>
      </c>
      <c r="B125" s="4" t="s">
        <v>24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>
        <v>650</v>
      </c>
      <c r="Q125" s="4"/>
      <c r="R125" s="4"/>
      <c r="S125" s="4"/>
      <c r="T125" s="4"/>
      <c r="U125" s="4"/>
      <c r="V125" s="7">
        <f t="shared" si="33"/>
        <v>16250</v>
      </c>
      <c r="W125" s="8"/>
    </row>
    <row r="126" spans="1:23">
      <c r="A126" s="3">
        <v>43720</v>
      </c>
      <c r="B126" s="4" t="s">
        <v>32</v>
      </c>
      <c r="C126" s="4"/>
      <c r="D126" s="4"/>
      <c r="E126" s="4"/>
      <c r="F126" s="4"/>
      <c r="G126" s="4"/>
      <c r="H126" s="4"/>
      <c r="I126" s="4">
        <v>10</v>
      </c>
      <c r="J126" s="4"/>
      <c r="K126" s="4"/>
      <c r="L126" s="4"/>
      <c r="M126" s="4">
        <v>900</v>
      </c>
      <c r="N126" s="4"/>
      <c r="O126" s="4"/>
      <c r="P126" s="4"/>
      <c r="Q126" s="4"/>
      <c r="R126" s="4"/>
      <c r="S126" s="4"/>
      <c r="T126" s="4"/>
      <c r="U126" s="4"/>
      <c r="V126" s="7">
        <f t="shared" si="33"/>
        <v>27250</v>
      </c>
      <c r="W126" s="8">
        <f>SUM(V124:V126)</f>
        <v>56700</v>
      </c>
    </row>
    <row r="127" spans="1:23">
      <c r="A127" s="3">
        <v>43720</v>
      </c>
      <c r="B127" s="4" t="s">
        <v>33</v>
      </c>
      <c r="C127" s="4">
        <v>600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7">
        <f t="shared" si="33"/>
        <v>24000</v>
      </c>
      <c r="W127" s="8"/>
    </row>
    <row r="128" spans="1:23">
      <c r="A128" s="3">
        <v>43720</v>
      </c>
      <c r="B128" s="4" t="s">
        <v>34</v>
      </c>
      <c r="C128" s="4">
        <v>350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7">
        <f t="shared" si="33"/>
        <v>14000</v>
      </c>
      <c r="W128" s="8">
        <f>SUM(V127:V129)</f>
        <v>58000</v>
      </c>
    </row>
    <row r="129" spans="1:23">
      <c r="A129" s="3">
        <v>43720</v>
      </c>
      <c r="B129" s="4" t="s">
        <v>35</v>
      </c>
      <c r="C129" s="4">
        <v>500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7">
        <f t="shared" si="33"/>
        <v>20000</v>
      </c>
      <c r="W129" s="8"/>
    </row>
    <row r="130" spans="1:23">
      <c r="A130" s="3">
        <v>43720</v>
      </c>
      <c r="B130" s="4" t="s">
        <v>36</v>
      </c>
      <c r="C130" s="4">
        <v>233</v>
      </c>
      <c r="D130" s="4"/>
      <c r="E130" s="4"/>
      <c r="F130" s="4">
        <v>200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7">
        <f t="shared" si="33"/>
        <v>17320</v>
      </c>
      <c r="W130" s="8"/>
    </row>
    <row r="131" spans="1:23">
      <c r="A131" s="3">
        <v>43720</v>
      </c>
      <c r="B131" s="4" t="s">
        <v>37</v>
      </c>
      <c r="C131" s="4"/>
      <c r="D131" s="4"/>
      <c r="E131" s="4"/>
      <c r="F131" s="4">
        <v>300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7">
        <f t="shared" ref="V131:V194" si="40">(C131*40)+(D131*25)+(E131*20)+(F131*40)+(G131*50)+(H131*50)+(I131*25)+(J131*30)+(K131*40)+(L131*30)+(M131*30)+(N131*30)+(O131*30)+(P131*25+(Q131*1000)+(R131*1000)+(S131*950)+(T131*40)+(U131*25))</f>
        <v>12000</v>
      </c>
      <c r="W131" s="8"/>
    </row>
    <row r="132" spans="1:23">
      <c r="A132" s="3">
        <v>43720</v>
      </c>
      <c r="B132" s="4" t="s">
        <v>38</v>
      </c>
      <c r="C132" s="4"/>
      <c r="D132" s="4"/>
      <c r="E132" s="4"/>
      <c r="F132" s="4">
        <v>350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7">
        <f t="shared" si="40"/>
        <v>14000</v>
      </c>
      <c r="W132" s="8"/>
    </row>
    <row r="133" spans="1:23">
      <c r="A133" s="3">
        <v>43720</v>
      </c>
      <c r="B133" s="4" t="s">
        <v>39</v>
      </c>
      <c r="C133" s="4"/>
      <c r="D133" s="4"/>
      <c r="E133" s="4"/>
      <c r="F133" s="4">
        <v>423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7">
        <f t="shared" si="40"/>
        <v>16920</v>
      </c>
      <c r="W133" s="8">
        <f>SUM(V129:V133)</f>
        <v>80240</v>
      </c>
    </row>
    <row r="134" spans="1:23">
      <c r="A134" s="71" t="s">
        <v>1</v>
      </c>
      <c r="B134" s="71"/>
      <c r="C134" s="6">
        <f t="shared" ref="C134:U134" si="41">SUM(C124:C133)</f>
        <v>1683</v>
      </c>
      <c r="D134" s="6">
        <f t="shared" si="41"/>
        <v>0</v>
      </c>
      <c r="E134" s="6">
        <f t="shared" si="41"/>
        <v>0</v>
      </c>
      <c r="F134" s="6">
        <f t="shared" si="41"/>
        <v>1273</v>
      </c>
      <c r="G134" s="6">
        <f t="shared" si="41"/>
        <v>0</v>
      </c>
      <c r="H134" s="6">
        <f t="shared" si="41"/>
        <v>0</v>
      </c>
      <c r="I134" s="6">
        <f t="shared" si="41"/>
        <v>18</v>
      </c>
      <c r="J134" s="6">
        <f t="shared" si="41"/>
        <v>0</v>
      </c>
      <c r="K134" s="6">
        <f t="shared" si="41"/>
        <v>325</v>
      </c>
      <c r="L134" s="6">
        <f t="shared" si="41"/>
        <v>0</v>
      </c>
      <c r="M134" s="6">
        <f t="shared" si="41"/>
        <v>900</v>
      </c>
      <c r="N134" s="6">
        <f t="shared" si="41"/>
        <v>0</v>
      </c>
      <c r="O134" s="6">
        <f t="shared" si="41"/>
        <v>0</v>
      </c>
      <c r="P134" s="6">
        <f t="shared" si="41"/>
        <v>650</v>
      </c>
      <c r="Q134" s="6">
        <f t="shared" si="41"/>
        <v>0</v>
      </c>
      <c r="R134" s="6">
        <f t="shared" si="41"/>
        <v>0</v>
      </c>
      <c r="S134" s="6">
        <f t="shared" si="41"/>
        <v>0</v>
      </c>
      <c r="T134" s="6">
        <f t="shared" si="41"/>
        <v>0</v>
      </c>
      <c r="U134" s="6">
        <f t="shared" si="41"/>
        <v>0</v>
      </c>
      <c r="V134" s="46">
        <f t="shared" si="40"/>
        <v>174940</v>
      </c>
      <c r="W134" s="8"/>
    </row>
    <row r="135" spans="1:23">
      <c r="A135" s="3">
        <v>43721</v>
      </c>
      <c r="B135" s="4" t="s">
        <v>22</v>
      </c>
      <c r="C135" s="4"/>
      <c r="D135" s="4"/>
      <c r="E135" s="4"/>
      <c r="F135" s="4"/>
      <c r="G135" s="4"/>
      <c r="H135" s="4"/>
      <c r="I135" s="4">
        <v>5</v>
      </c>
      <c r="J135" s="4"/>
      <c r="K135" s="4">
        <v>40</v>
      </c>
      <c r="L135" s="4"/>
      <c r="M135" s="4"/>
      <c r="N135" s="4"/>
      <c r="O135" s="4"/>
      <c r="P135" s="4"/>
      <c r="Q135" s="4"/>
      <c r="R135" s="4">
        <v>15</v>
      </c>
      <c r="S135" s="4"/>
      <c r="T135" s="4"/>
      <c r="U135" s="4"/>
      <c r="V135" s="7">
        <f t="shared" si="40"/>
        <v>16725</v>
      </c>
      <c r="W135" s="8"/>
    </row>
    <row r="136" spans="1:23">
      <c r="A136" s="3">
        <v>43721</v>
      </c>
      <c r="B136" s="4" t="s">
        <v>24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>
        <v>566</v>
      </c>
      <c r="Q136" s="4"/>
      <c r="R136" s="4"/>
      <c r="S136" s="4"/>
      <c r="T136" s="4"/>
      <c r="U136" s="4"/>
      <c r="V136" s="7">
        <f t="shared" si="40"/>
        <v>14150</v>
      </c>
      <c r="W136" s="8"/>
    </row>
    <row r="137" spans="1:23">
      <c r="A137" s="3">
        <v>43721</v>
      </c>
      <c r="B137" s="4" t="s">
        <v>32</v>
      </c>
      <c r="C137" s="4"/>
      <c r="D137" s="4"/>
      <c r="E137" s="4"/>
      <c r="F137" s="4"/>
      <c r="G137" s="4"/>
      <c r="H137" s="4"/>
      <c r="I137" s="4">
        <v>15</v>
      </c>
      <c r="J137" s="4"/>
      <c r="K137" s="4"/>
      <c r="L137" s="4"/>
      <c r="M137" s="4">
        <v>455</v>
      </c>
      <c r="N137" s="4">
        <v>100</v>
      </c>
      <c r="O137" s="4"/>
      <c r="P137" s="4"/>
      <c r="Q137" s="4"/>
      <c r="R137" s="4"/>
      <c r="S137" s="4"/>
      <c r="T137" s="4"/>
      <c r="U137" s="4"/>
      <c r="V137" s="7">
        <f t="shared" si="40"/>
        <v>17025</v>
      </c>
      <c r="W137" s="8">
        <f>SUM(V135:V137)</f>
        <v>47900</v>
      </c>
    </row>
    <row r="138" spans="1:23">
      <c r="A138" s="3">
        <v>43721</v>
      </c>
      <c r="B138" s="4" t="s">
        <v>33</v>
      </c>
      <c r="C138" s="4">
        <v>750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7">
        <f t="shared" si="40"/>
        <v>30000</v>
      </c>
      <c r="W138" s="8"/>
    </row>
    <row r="139" spans="1:23">
      <c r="A139" s="3">
        <v>43721</v>
      </c>
      <c r="B139" s="4" t="s">
        <v>34</v>
      </c>
      <c r="C139" s="4">
        <v>200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7">
        <f t="shared" si="40"/>
        <v>8000</v>
      </c>
      <c r="W139" s="8">
        <f>SUM(V139:V139)</f>
        <v>8000</v>
      </c>
    </row>
    <row r="140" spans="1:23">
      <c r="A140" s="3">
        <v>43721</v>
      </c>
      <c r="B140" s="4" t="s">
        <v>35</v>
      </c>
      <c r="C140" s="4">
        <v>300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7">
        <f t="shared" si="40"/>
        <v>12000</v>
      </c>
      <c r="W140" s="8"/>
    </row>
    <row r="141" spans="1:23">
      <c r="A141" s="3">
        <v>43721</v>
      </c>
      <c r="B141" s="4" t="s">
        <v>36</v>
      </c>
      <c r="C141" s="4">
        <v>354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7">
        <f t="shared" si="40"/>
        <v>14160</v>
      </c>
      <c r="W141" s="8"/>
    </row>
    <row r="142" spans="1:23">
      <c r="A142" s="3">
        <v>43721</v>
      </c>
      <c r="B142" s="4" t="s">
        <v>37</v>
      </c>
      <c r="C142" s="4">
        <v>300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7">
        <f t="shared" si="40"/>
        <v>12000</v>
      </c>
      <c r="W142" s="8"/>
    </row>
    <row r="143" spans="1:23">
      <c r="A143" s="3">
        <v>43721</v>
      </c>
      <c r="B143" s="4" t="s">
        <v>38</v>
      </c>
      <c r="C143" s="4"/>
      <c r="D143" s="4"/>
      <c r="E143" s="4"/>
      <c r="F143" s="4">
        <v>350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7">
        <f t="shared" si="40"/>
        <v>14000</v>
      </c>
      <c r="W143" s="8"/>
    </row>
    <row r="144" spans="1:23">
      <c r="A144" s="3">
        <v>43721</v>
      </c>
      <c r="B144" s="4" t="s">
        <v>39</v>
      </c>
      <c r="C144" s="4"/>
      <c r="D144" s="4"/>
      <c r="E144" s="4"/>
      <c r="F144" s="4">
        <v>400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7">
        <f t="shared" si="40"/>
        <v>16000</v>
      </c>
      <c r="W144" s="8">
        <f>SUM(V140:V144)</f>
        <v>68160</v>
      </c>
    </row>
    <row r="145" spans="1:23">
      <c r="A145" s="71" t="s">
        <v>1</v>
      </c>
      <c r="B145" s="71"/>
      <c r="C145" s="6">
        <f t="shared" ref="C145:U145" si="42">SUM(C135:C144)</f>
        <v>1904</v>
      </c>
      <c r="D145" s="6">
        <f t="shared" si="42"/>
        <v>0</v>
      </c>
      <c r="E145" s="6">
        <f t="shared" si="42"/>
        <v>0</v>
      </c>
      <c r="F145" s="6">
        <f t="shared" si="42"/>
        <v>750</v>
      </c>
      <c r="G145" s="6">
        <f t="shared" si="42"/>
        <v>0</v>
      </c>
      <c r="H145" s="6">
        <f t="shared" si="42"/>
        <v>0</v>
      </c>
      <c r="I145" s="6">
        <f t="shared" si="42"/>
        <v>20</v>
      </c>
      <c r="J145" s="6">
        <f t="shared" si="42"/>
        <v>0</v>
      </c>
      <c r="K145" s="6">
        <f t="shared" si="42"/>
        <v>40</v>
      </c>
      <c r="L145" s="6">
        <f t="shared" si="42"/>
        <v>0</v>
      </c>
      <c r="M145" s="6">
        <f t="shared" si="42"/>
        <v>455</v>
      </c>
      <c r="N145" s="6">
        <f t="shared" si="42"/>
        <v>100</v>
      </c>
      <c r="O145" s="6">
        <f t="shared" si="42"/>
        <v>0</v>
      </c>
      <c r="P145" s="6">
        <f t="shared" si="42"/>
        <v>566</v>
      </c>
      <c r="Q145" s="6">
        <f t="shared" si="42"/>
        <v>0</v>
      </c>
      <c r="R145" s="6">
        <f t="shared" si="42"/>
        <v>15</v>
      </c>
      <c r="S145" s="6">
        <f t="shared" si="42"/>
        <v>0</v>
      </c>
      <c r="T145" s="6">
        <f t="shared" si="42"/>
        <v>0</v>
      </c>
      <c r="U145" s="6">
        <f t="shared" si="42"/>
        <v>0</v>
      </c>
      <c r="V145" s="46">
        <f t="shared" si="40"/>
        <v>154060</v>
      </c>
      <c r="W145" s="8"/>
    </row>
    <row r="146" spans="1:23">
      <c r="A146" s="3">
        <v>43722</v>
      </c>
      <c r="B146" s="4" t="s">
        <v>22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>
        <v>15</v>
      </c>
      <c r="S146" s="4"/>
      <c r="T146" s="4"/>
      <c r="U146" s="4"/>
      <c r="V146" s="7">
        <f t="shared" si="40"/>
        <v>15000</v>
      </c>
      <c r="W146" s="8"/>
    </row>
    <row r="147" spans="1:23">
      <c r="A147" s="3">
        <v>43722</v>
      </c>
      <c r="B147" s="4" t="s">
        <v>24</v>
      </c>
      <c r="C147" s="4"/>
      <c r="D147" s="4"/>
      <c r="E147" s="4"/>
      <c r="F147" s="4"/>
      <c r="G147" s="4"/>
      <c r="H147" s="4"/>
      <c r="I147" s="4">
        <v>350</v>
      </c>
      <c r="J147" s="4"/>
      <c r="K147" s="4"/>
      <c r="L147" s="4"/>
      <c r="M147" s="4"/>
      <c r="N147" s="4"/>
      <c r="O147" s="4"/>
      <c r="P147" s="4">
        <v>50</v>
      </c>
      <c r="Q147" s="4"/>
      <c r="R147" s="4"/>
      <c r="S147" s="4"/>
      <c r="T147" s="4"/>
      <c r="U147" s="4"/>
      <c r="V147" s="7">
        <f t="shared" si="40"/>
        <v>10000</v>
      </c>
      <c r="W147" s="8"/>
    </row>
    <row r="148" spans="1:23">
      <c r="A148" s="3">
        <v>43722</v>
      </c>
      <c r="B148" s="4" t="s">
        <v>32</v>
      </c>
      <c r="C148" s="4">
        <v>200</v>
      </c>
      <c r="D148" s="4"/>
      <c r="E148" s="4"/>
      <c r="F148" s="4"/>
      <c r="G148" s="4"/>
      <c r="H148" s="4"/>
      <c r="I148" s="4">
        <v>11</v>
      </c>
      <c r="J148" s="4"/>
      <c r="K148" s="4">
        <v>200</v>
      </c>
      <c r="L148" s="4"/>
      <c r="M148" s="4">
        <v>60</v>
      </c>
      <c r="N148" s="4"/>
      <c r="O148" s="4"/>
      <c r="P148" s="4"/>
      <c r="Q148" s="4"/>
      <c r="R148" s="4"/>
      <c r="S148" s="4"/>
      <c r="T148" s="4"/>
      <c r="U148" s="4"/>
      <c r="V148" s="7">
        <f t="shared" si="40"/>
        <v>18075</v>
      </c>
      <c r="W148" s="8">
        <f>SUM(V146:V149)</f>
        <v>69075</v>
      </c>
    </row>
    <row r="149" spans="1:23">
      <c r="A149" s="3">
        <v>43722</v>
      </c>
      <c r="B149" s="4" t="s">
        <v>33</v>
      </c>
      <c r="C149" s="4">
        <v>650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7">
        <f t="shared" si="40"/>
        <v>26000</v>
      </c>
      <c r="W149" s="8"/>
    </row>
    <row r="150" spans="1:23">
      <c r="A150" s="3">
        <v>43722</v>
      </c>
      <c r="B150" s="4" t="s">
        <v>34</v>
      </c>
      <c r="C150" s="4">
        <v>300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7">
        <f t="shared" si="40"/>
        <v>12000</v>
      </c>
      <c r="W150" s="8">
        <f>SUM(V149:V150)</f>
        <v>38000</v>
      </c>
    </row>
    <row r="151" spans="1:23">
      <c r="A151" s="3">
        <v>43722</v>
      </c>
      <c r="B151" s="4" t="s">
        <v>35</v>
      </c>
      <c r="C151" s="4">
        <v>205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7">
        <f t="shared" si="40"/>
        <v>8200</v>
      </c>
      <c r="W151" s="8"/>
    </row>
    <row r="152" spans="1:23">
      <c r="A152" s="3">
        <v>43722</v>
      </c>
      <c r="B152" s="4" t="s">
        <v>36</v>
      </c>
      <c r="C152" s="4">
        <v>300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7">
        <f t="shared" si="40"/>
        <v>12000</v>
      </c>
      <c r="W152" s="8"/>
    </row>
    <row r="153" spans="1:23">
      <c r="A153" s="3">
        <v>43722</v>
      </c>
      <c r="B153" s="4" t="s">
        <v>37</v>
      </c>
      <c r="C153" s="4"/>
      <c r="D153" s="4"/>
      <c r="E153" s="4"/>
      <c r="F153" s="4">
        <v>300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7">
        <f t="shared" si="40"/>
        <v>12000</v>
      </c>
      <c r="W153" s="8"/>
    </row>
    <row r="154" spans="1:23">
      <c r="A154" s="3">
        <v>43722</v>
      </c>
      <c r="B154" s="4" t="s">
        <v>38</v>
      </c>
      <c r="C154" s="4"/>
      <c r="D154" s="4"/>
      <c r="E154" s="4"/>
      <c r="F154" s="4">
        <v>200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7">
        <f t="shared" si="40"/>
        <v>8000</v>
      </c>
      <c r="W154" s="8"/>
    </row>
    <row r="155" spans="1:23">
      <c r="A155" s="3">
        <v>43722</v>
      </c>
      <c r="B155" s="4" t="s">
        <v>39</v>
      </c>
      <c r="C155" s="4"/>
      <c r="D155" s="4"/>
      <c r="E155" s="4"/>
      <c r="F155" s="4">
        <v>250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7">
        <f t="shared" si="40"/>
        <v>10000</v>
      </c>
      <c r="W155" s="8">
        <f>SUM(V151:V155)</f>
        <v>50200</v>
      </c>
    </row>
    <row r="156" spans="1:23">
      <c r="A156" s="71" t="s">
        <v>1</v>
      </c>
      <c r="B156" s="71"/>
      <c r="C156" s="6">
        <f t="shared" ref="C156:U156" si="43">SUM(C146:C155)</f>
        <v>1655</v>
      </c>
      <c r="D156" s="6">
        <f t="shared" si="43"/>
        <v>0</v>
      </c>
      <c r="E156" s="6">
        <f t="shared" si="43"/>
        <v>0</v>
      </c>
      <c r="F156" s="6">
        <f t="shared" si="43"/>
        <v>750</v>
      </c>
      <c r="G156" s="6">
        <f t="shared" si="43"/>
        <v>0</v>
      </c>
      <c r="H156" s="6">
        <f t="shared" si="43"/>
        <v>0</v>
      </c>
      <c r="I156" s="6">
        <f t="shared" si="43"/>
        <v>361</v>
      </c>
      <c r="J156" s="6">
        <f t="shared" si="43"/>
        <v>0</v>
      </c>
      <c r="K156" s="6">
        <f t="shared" si="43"/>
        <v>200</v>
      </c>
      <c r="L156" s="6">
        <f t="shared" si="43"/>
        <v>0</v>
      </c>
      <c r="M156" s="6">
        <f t="shared" si="43"/>
        <v>60</v>
      </c>
      <c r="N156" s="6">
        <f t="shared" si="43"/>
        <v>0</v>
      </c>
      <c r="O156" s="6">
        <f t="shared" si="43"/>
        <v>0</v>
      </c>
      <c r="P156" s="6">
        <f t="shared" si="43"/>
        <v>50</v>
      </c>
      <c r="Q156" s="6">
        <f t="shared" si="43"/>
        <v>0</v>
      </c>
      <c r="R156" s="6">
        <f t="shared" si="43"/>
        <v>15</v>
      </c>
      <c r="S156" s="6">
        <f t="shared" si="43"/>
        <v>0</v>
      </c>
      <c r="T156" s="6">
        <f t="shared" si="43"/>
        <v>0</v>
      </c>
      <c r="U156" s="6">
        <f t="shared" si="43"/>
        <v>0</v>
      </c>
      <c r="V156" s="46">
        <f t="shared" si="40"/>
        <v>131275</v>
      </c>
      <c r="W156" s="8"/>
    </row>
    <row r="157" spans="1:23">
      <c r="A157" s="3">
        <v>43723</v>
      </c>
      <c r="B157" s="4" t="s">
        <v>22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7">
        <f t="shared" si="40"/>
        <v>0</v>
      </c>
      <c r="W157" s="8"/>
    </row>
    <row r="158" spans="1:23">
      <c r="A158" s="3">
        <v>43723</v>
      </c>
      <c r="B158" s="4" t="s">
        <v>24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7">
        <f t="shared" si="40"/>
        <v>0</v>
      </c>
      <c r="W158" s="8"/>
    </row>
    <row r="159" spans="1:23">
      <c r="A159" s="3">
        <v>43723</v>
      </c>
      <c r="B159" s="4" t="s">
        <v>32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7">
        <f t="shared" si="40"/>
        <v>0</v>
      </c>
      <c r="W159" s="8">
        <f>SUM(V157:V159)</f>
        <v>0</v>
      </c>
    </row>
    <row r="160" spans="1:23">
      <c r="A160" s="3">
        <v>43723</v>
      </c>
      <c r="B160" s="4" t="s">
        <v>33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7">
        <f t="shared" si="40"/>
        <v>0</v>
      </c>
      <c r="W160" s="8"/>
    </row>
    <row r="161" spans="1:23">
      <c r="A161" s="3">
        <v>43723</v>
      </c>
      <c r="B161" s="4" t="s">
        <v>34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7">
        <f t="shared" si="40"/>
        <v>0</v>
      </c>
      <c r="W161" s="8">
        <f>SUM(V160:V161)</f>
        <v>0</v>
      </c>
    </row>
    <row r="162" spans="1:23">
      <c r="A162" s="3">
        <v>43723</v>
      </c>
      <c r="B162" s="4" t="s">
        <v>35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7">
        <f t="shared" si="40"/>
        <v>0</v>
      </c>
      <c r="W162" s="8"/>
    </row>
    <row r="163" spans="1:23">
      <c r="A163" s="3">
        <v>43723</v>
      </c>
      <c r="B163" s="4" t="s">
        <v>36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7">
        <f t="shared" si="40"/>
        <v>0</v>
      </c>
      <c r="W163" s="8"/>
    </row>
    <row r="164" spans="1:23">
      <c r="A164" s="3">
        <v>43723</v>
      </c>
      <c r="B164" s="4" t="s">
        <v>37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7">
        <f t="shared" si="40"/>
        <v>0</v>
      </c>
      <c r="W164" s="8"/>
    </row>
    <row r="165" spans="1:23">
      <c r="A165" s="3">
        <v>43723</v>
      </c>
      <c r="B165" s="4" t="s">
        <v>38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7">
        <f t="shared" si="40"/>
        <v>0</v>
      </c>
      <c r="W165" s="8"/>
    </row>
    <row r="166" spans="1:23">
      <c r="A166" s="3">
        <v>43723</v>
      </c>
      <c r="B166" s="4" t="s">
        <v>39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7">
        <f t="shared" si="40"/>
        <v>0</v>
      </c>
      <c r="W166" s="8">
        <f>SUM(V162:V166)</f>
        <v>0</v>
      </c>
    </row>
    <row r="167" spans="1:23">
      <c r="A167" s="71" t="s">
        <v>1</v>
      </c>
      <c r="B167" s="71"/>
      <c r="C167" s="6">
        <f t="shared" ref="C167:U167" si="44">SUM(C157:C166)</f>
        <v>0</v>
      </c>
      <c r="D167" s="6">
        <f t="shared" si="44"/>
        <v>0</v>
      </c>
      <c r="E167" s="6">
        <f t="shared" si="44"/>
        <v>0</v>
      </c>
      <c r="F167" s="6">
        <f t="shared" si="44"/>
        <v>0</v>
      </c>
      <c r="G167" s="6">
        <f t="shared" si="44"/>
        <v>0</v>
      </c>
      <c r="H167" s="6">
        <f t="shared" si="44"/>
        <v>0</v>
      </c>
      <c r="I167" s="6">
        <f t="shared" si="44"/>
        <v>0</v>
      </c>
      <c r="J167" s="6">
        <f t="shared" si="44"/>
        <v>0</v>
      </c>
      <c r="K167" s="6">
        <f t="shared" si="44"/>
        <v>0</v>
      </c>
      <c r="L167" s="6">
        <f t="shared" si="44"/>
        <v>0</v>
      </c>
      <c r="M167" s="6">
        <f t="shared" si="44"/>
        <v>0</v>
      </c>
      <c r="N167" s="6">
        <f t="shared" si="44"/>
        <v>0</v>
      </c>
      <c r="O167" s="6">
        <f t="shared" si="44"/>
        <v>0</v>
      </c>
      <c r="P167" s="6">
        <f t="shared" si="44"/>
        <v>0</v>
      </c>
      <c r="Q167" s="6">
        <f t="shared" si="44"/>
        <v>0</v>
      </c>
      <c r="R167" s="6">
        <f t="shared" si="44"/>
        <v>0</v>
      </c>
      <c r="S167" s="6">
        <f t="shared" si="44"/>
        <v>0</v>
      </c>
      <c r="T167" s="6">
        <f t="shared" si="44"/>
        <v>0</v>
      </c>
      <c r="U167" s="6">
        <f t="shared" si="44"/>
        <v>0</v>
      </c>
      <c r="V167" s="46">
        <f t="shared" si="40"/>
        <v>0</v>
      </c>
      <c r="W167" s="8"/>
    </row>
    <row r="168" spans="1:23">
      <c r="A168" s="3">
        <v>43724</v>
      </c>
      <c r="B168" s="4" t="s">
        <v>22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>
        <v>12</v>
      </c>
      <c r="S168" s="4"/>
      <c r="T168" s="4"/>
      <c r="U168" s="4"/>
      <c r="V168" s="7">
        <f t="shared" si="40"/>
        <v>12000</v>
      </c>
      <c r="W168" s="8"/>
    </row>
    <row r="169" spans="1:23">
      <c r="A169" s="3">
        <v>43724</v>
      </c>
      <c r="B169" s="4" t="s">
        <v>24</v>
      </c>
      <c r="C169" s="4"/>
      <c r="D169" s="4"/>
      <c r="E169" s="4"/>
      <c r="F169" s="4"/>
      <c r="G169" s="4"/>
      <c r="H169" s="4"/>
      <c r="I169" s="4">
        <v>650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7">
        <f t="shared" si="40"/>
        <v>16250</v>
      </c>
      <c r="W169" s="8"/>
    </row>
    <row r="170" spans="1:23">
      <c r="A170" s="3">
        <v>43724</v>
      </c>
      <c r="B170" s="4" t="s">
        <v>32</v>
      </c>
      <c r="C170" s="4"/>
      <c r="D170" s="4"/>
      <c r="E170" s="4"/>
      <c r="F170" s="4"/>
      <c r="G170" s="4"/>
      <c r="H170" s="4"/>
      <c r="I170" s="4">
        <v>40</v>
      </c>
      <c r="J170" s="4"/>
      <c r="K170" s="4"/>
      <c r="L170" s="4"/>
      <c r="M170" s="4">
        <v>650</v>
      </c>
      <c r="N170" s="4">
        <v>401</v>
      </c>
      <c r="O170" s="4"/>
      <c r="P170" s="4"/>
      <c r="Q170" s="4"/>
      <c r="R170" s="4"/>
      <c r="S170" s="4"/>
      <c r="T170" s="4"/>
      <c r="U170" s="4"/>
      <c r="V170" s="7">
        <f t="shared" si="40"/>
        <v>32530</v>
      </c>
      <c r="W170" s="8">
        <f>SUM(V169:V170)</f>
        <v>48780</v>
      </c>
    </row>
    <row r="171" spans="1:23">
      <c r="A171" s="3">
        <v>43724</v>
      </c>
      <c r="B171" s="4" t="s">
        <v>33</v>
      </c>
      <c r="C171" s="4">
        <v>950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7">
        <f t="shared" si="40"/>
        <v>38000</v>
      </c>
      <c r="W171" s="8"/>
    </row>
    <row r="172" spans="1:23">
      <c r="A172" s="3">
        <v>43724</v>
      </c>
      <c r="B172" s="4" t="s">
        <v>34</v>
      </c>
      <c r="C172" s="4">
        <v>500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7">
        <f t="shared" si="40"/>
        <v>20000</v>
      </c>
      <c r="W172" s="8">
        <f>SUM(V171:V172)</f>
        <v>58000</v>
      </c>
    </row>
    <row r="173" spans="1:23">
      <c r="A173" s="3">
        <v>43724</v>
      </c>
      <c r="B173" s="4" t="s">
        <v>35</v>
      </c>
      <c r="C173" s="4">
        <v>450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7">
        <f t="shared" si="40"/>
        <v>18000</v>
      </c>
      <c r="W173" s="8"/>
    </row>
    <row r="174" spans="1:23">
      <c r="A174" s="3">
        <v>43724</v>
      </c>
      <c r="B174" s="4" t="s">
        <v>36</v>
      </c>
      <c r="C174" s="4"/>
      <c r="D174" s="4"/>
      <c r="E174" s="4"/>
      <c r="F174" s="4"/>
      <c r="G174" s="4">
        <v>280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7">
        <f t="shared" si="40"/>
        <v>14000</v>
      </c>
      <c r="W174" s="8"/>
    </row>
    <row r="175" spans="1:23">
      <c r="A175" s="3">
        <v>43724</v>
      </c>
      <c r="B175" s="4" t="s">
        <v>37</v>
      </c>
      <c r="C175" s="4">
        <v>445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7">
        <f t="shared" si="40"/>
        <v>17800</v>
      </c>
      <c r="W175" s="8"/>
    </row>
    <row r="176" spans="1:23">
      <c r="A176" s="3">
        <v>43724</v>
      </c>
      <c r="B176" s="4" t="s">
        <v>38</v>
      </c>
      <c r="C176" s="4"/>
      <c r="D176" s="4"/>
      <c r="E176" s="4"/>
      <c r="F176" s="4">
        <v>350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7">
        <f t="shared" si="40"/>
        <v>14000</v>
      </c>
      <c r="W176" s="8"/>
    </row>
    <row r="177" spans="1:23">
      <c r="A177" s="3">
        <v>43724</v>
      </c>
      <c r="B177" s="4" t="s">
        <v>39</v>
      </c>
      <c r="C177" s="4"/>
      <c r="D177" s="4"/>
      <c r="E177" s="4"/>
      <c r="F177" s="4">
        <v>350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7">
        <f t="shared" si="40"/>
        <v>14000</v>
      </c>
      <c r="W177" s="8">
        <f>SUM(V173:V177)</f>
        <v>77800</v>
      </c>
    </row>
    <row r="178" spans="1:23">
      <c r="A178" s="71" t="s">
        <v>1</v>
      </c>
      <c r="B178" s="71"/>
      <c r="C178" s="6">
        <f t="shared" ref="C178:Q178" si="45">SUM(C169:C177)</f>
        <v>2345</v>
      </c>
      <c r="D178" s="6">
        <f t="shared" si="45"/>
        <v>0</v>
      </c>
      <c r="E178" s="6">
        <f t="shared" si="45"/>
        <v>0</v>
      </c>
      <c r="F178" s="6">
        <f t="shared" si="45"/>
        <v>700</v>
      </c>
      <c r="G178" s="6">
        <f t="shared" si="45"/>
        <v>280</v>
      </c>
      <c r="H178" s="6">
        <f t="shared" si="45"/>
        <v>0</v>
      </c>
      <c r="I178" s="6">
        <f t="shared" si="45"/>
        <v>690</v>
      </c>
      <c r="J178" s="6">
        <f t="shared" si="45"/>
        <v>0</v>
      </c>
      <c r="K178" s="6">
        <f t="shared" si="45"/>
        <v>0</v>
      </c>
      <c r="L178" s="6">
        <f t="shared" si="45"/>
        <v>0</v>
      </c>
      <c r="M178" s="6">
        <f t="shared" si="45"/>
        <v>650</v>
      </c>
      <c r="N178" s="6">
        <f t="shared" si="45"/>
        <v>401</v>
      </c>
      <c r="O178" s="6">
        <f t="shared" si="45"/>
        <v>0</v>
      </c>
      <c r="P178" s="6">
        <f t="shared" si="45"/>
        <v>0</v>
      </c>
      <c r="Q178" s="6">
        <f t="shared" si="45"/>
        <v>0</v>
      </c>
      <c r="R178" s="6">
        <f>SUM(R168:R177)</f>
        <v>12</v>
      </c>
      <c r="S178" s="6">
        <f t="shared" ref="S178:U178" si="46">SUM(S169:S177)</f>
        <v>0</v>
      </c>
      <c r="T178" s="6">
        <f t="shared" si="46"/>
        <v>0</v>
      </c>
      <c r="U178" s="6">
        <f t="shared" si="46"/>
        <v>0</v>
      </c>
      <c r="V178" s="46">
        <f t="shared" si="40"/>
        <v>196580</v>
      </c>
      <c r="W178" s="8"/>
    </row>
    <row r="179" spans="1:23">
      <c r="A179" s="3">
        <v>43725</v>
      </c>
      <c r="B179" s="4" t="s">
        <v>22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>
        <v>18</v>
      </c>
      <c r="S179" s="4"/>
      <c r="T179" s="4"/>
      <c r="U179" s="4"/>
      <c r="V179" s="7">
        <f t="shared" si="40"/>
        <v>18000</v>
      </c>
      <c r="W179" s="8"/>
    </row>
    <row r="180" spans="1:23">
      <c r="A180" s="3">
        <v>43725</v>
      </c>
      <c r="B180" s="4" t="s">
        <v>24</v>
      </c>
      <c r="C180" s="4"/>
      <c r="D180" s="4"/>
      <c r="E180" s="4"/>
      <c r="F180" s="4"/>
      <c r="G180" s="4"/>
      <c r="H180" s="4"/>
      <c r="I180" s="4">
        <v>600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7">
        <f t="shared" si="40"/>
        <v>15000</v>
      </c>
      <c r="W180" s="8"/>
    </row>
    <row r="181" spans="1:23">
      <c r="A181" s="3">
        <v>43725</v>
      </c>
      <c r="B181" s="4" t="s">
        <v>32</v>
      </c>
      <c r="C181" s="4">
        <v>300</v>
      </c>
      <c r="D181" s="4"/>
      <c r="E181" s="4"/>
      <c r="F181" s="4"/>
      <c r="G181" s="4"/>
      <c r="H181" s="4"/>
      <c r="I181" s="4">
        <v>20</v>
      </c>
      <c r="J181" s="4"/>
      <c r="K181" s="4"/>
      <c r="L181" s="4"/>
      <c r="M181" s="4">
        <v>650</v>
      </c>
      <c r="N181" s="4"/>
      <c r="O181" s="4"/>
      <c r="P181" s="4"/>
      <c r="Q181" s="4"/>
      <c r="R181" s="4"/>
      <c r="S181" s="4"/>
      <c r="T181" s="4"/>
      <c r="U181" s="4"/>
      <c r="V181" s="7">
        <f t="shared" si="40"/>
        <v>32000</v>
      </c>
      <c r="W181" s="8">
        <f>SUM(V179:V191)</f>
        <v>332740</v>
      </c>
    </row>
    <row r="182" spans="1:23">
      <c r="A182" s="3">
        <v>43725</v>
      </c>
      <c r="B182" s="4" t="s">
        <v>33</v>
      </c>
      <c r="C182" s="4">
        <v>550</v>
      </c>
      <c r="D182" s="4">
        <v>386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7">
        <f t="shared" si="40"/>
        <v>31650</v>
      </c>
      <c r="W182" s="8"/>
    </row>
    <row r="183" spans="1:23">
      <c r="A183" s="3">
        <v>43725</v>
      </c>
      <c r="B183" s="4" t="s">
        <v>34</v>
      </c>
      <c r="C183" s="4">
        <v>350</v>
      </c>
      <c r="D183" s="4">
        <v>150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7">
        <f t="shared" si="40"/>
        <v>17750</v>
      </c>
      <c r="W183" s="8">
        <f>SUM(V192:V193)</f>
        <v>55930</v>
      </c>
    </row>
    <row r="184" spans="1:23">
      <c r="A184" s="3">
        <v>43725</v>
      </c>
      <c r="B184" s="4" t="s">
        <v>35</v>
      </c>
      <c r="C184" s="4">
        <v>100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7">
        <f t="shared" si="40"/>
        <v>4000</v>
      </c>
      <c r="W184" s="8"/>
    </row>
    <row r="185" spans="1:23">
      <c r="A185" s="3">
        <v>43725</v>
      </c>
      <c r="B185" s="4" t="s">
        <v>36</v>
      </c>
      <c r="C185" s="4">
        <v>250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7">
        <f t="shared" si="40"/>
        <v>10000</v>
      </c>
      <c r="W185" s="8"/>
    </row>
    <row r="186" spans="1:23">
      <c r="A186" s="3">
        <v>43725</v>
      </c>
      <c r="B186" s="4" t="s">
        <v>37</v>
      </c>
      <c r="C186" s="4">
        <v>200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7">
        <f t="shared" si="40"/>
        <v>8000</v>
      </c>
      <c r="W186" s="8"/>
    </row>
    <row r="187" spans="1:23">
      <c r="A187" s="3">
        <v>43725</v>
      </c>
      <c r="B187" s="4" t="s">
        <v>38</v>
      </c>
      <c r="C187" s="4">
        <v>150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7">
        <f t="shared" si="40"/>
        <v>6000</v>
      </c>
      <c r="W187" s="8"/>
    </row>
    <row r="188" spans="1:23">
      <c r="A188" s="3">
        <v>43725</v>
      </c>
      <c r="B188" s="4" t="s">
        <v>39</v>
      </c>
      <c r="C188" s="4"/>
      <c r="D188" s="4"/>
      <c r="E188" s="4"/>
      <c r="F188" s="4">
        <v>308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7">
        <f t="shared" si="40"/>
        <v>12320</v>
      </c>
      <c r="W188" s="8">
        <f>SUM(V194:V199)</f>
        <v>65160</v>
      </c>
    </row>
    <row r="189" spans="1:23">
      <c r="A189" s="71" t="s">
        <v>1</v>
      </c>
      <c r="B189" s="71"/>
      <c r="C189" s="6">
        <f t="shared" ref="C189:U189" si="47">SUM(C179:C188)</f>
        <v>1900</v>
      </c>
      <c r="D189" s="6">
        <f t="shared" si="47"/>
        <v>536</v>
      </c>
      <c r="E189" s="6">
        <f t="shared" si="47"/>
        <v>0</v>
      </c>
      <c r="F189" s="6">
        <f t="shared" si="47"/>
        <v>308</v>
      </c>
      <c r="G189" s="6">
        <f t="shared" si="47"/>
        <v>0</v>
      </c>
      <c r="H189" s="6">
        <f t="shared" si="47"/>
        <v>0</v>
      </c>
      <c r="I189" s="6">
        <f t="shared" si="47"/>
        <v>620</v>
      </c>
      <c r="J189" s="6">
        <f t="shared" si="47"/>
        <v>0</v>
      </c>
      <c r="K189" s="6">
        <f t="shared" si="47"/>
        <v>0</v>
      </c>
      <c r="L189" s="6">
        <f t="shared" si="47"/>
        <v>0</v>
      </c>
      <c r="M189" s="6">
        <f t="shared" si="47"/>
        <v>650</v>
      </c>
      <c r="N189" s="6">
        <f t="shared" si="47"/>
        <v>0</v>
      </c>
      <c r="O189" s="6">
        <f t="shared" si="47"/>
        <v>0</v>
      </c>
      <c r="P189" s="6">
        <f t="shared" si="47"/>
        <v>0</v>
      </c>
      <c r="Q189" s="6">
        <f t="shared" si="47"/>
        <v>0</v>
      </c>
      <c r="R189" s="6">
        <f t="shared" si="47"/>
        <v>18</v>
      </c>
      <c r="S189" s="6">
        <f t="shared" si="47"/>
        <v>0</v>
      </c>
      <c r="T189" s="6">
        <f t="shared" si="47"/>
        <v>0</v>
      </c>
      <c r="U189" s="6">
        <f t="shared" si="47"/>
        <v>0</v>
      </c>
      <c r="V189" s="46">
        <f t="shared" si="40"/>
        <v>154720</v>
      </c>
      <c r="W189" s="8"/>
    </row>
    <row r="190" spans="1:23">
      <c r="A190" s="3">
        <v>43726</v>
      </c>
      <c r="B190" s="4" t="s">
        <v>22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>
        <v>10</v>
      </c>
      <c r="S190" s="4"/>
      <c r="T190" s="4"/>
      <c r="U190" s="4"/>
      <c r="V190" s="7">
        <f t="shared" si="40"/>
        <v>10000</v>
      </c>
      <c r="W190" s="8"/>
    </row>
    <row r="191" spans="1:23">
      <c r="A191" s="3">
        <v>43726</v>
      </c>
      <c r="B191" s="4" t="s">
        <v>24</v>
      </c>
      <c r="C191" s="4"/>
      <c r="D191" s="4"/>
      <c r="E191" s="4"/>
      <c r="F191" s="4"/>
      <c r="G191" s="4"/>
      <c r="H191" s="4"/>
      <c r="I191" s="4">
        <v>532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7">
        <f t="shared" si="40"/>
        <v>13300</v>
      </c>
      <c r="W191" s="8"/>
    </row>
    <row r="192" spans="1:23">
      <c r="A192" s="3">
        <v>43726</v>
      </c>
      <c r="B192" s="4" t="s">
        <v>32</v>
      </c>
      <c r="C192" s="4"/>
      <c r="D192" s="4"/>
      <c r="E192" s="4"/>
      <c r="F192" s="4"/>
      <c r="G192" s="4"/>
      <c r="H192" s="4"/>
      <c r="I192" s="4">
        <v>20</v>
      </c>
      <c r="J192" s="4"/>
      <c r="K192" s="4">
        <v>200</v>
      </c>
      <c r="L192" s="4"/>
      <c r="M192" s="4">
        <v>665</v>
      </c>
      <c r="N192" s="4"/>
      <c r="O192" s="4"/>
      <c r="P192" s="4"/>
      <c r="Q192" s="4"/>
      <c r="R192" s="4"/>
      <c r="S192" s="4"/>
      <c r="T192" s="4"/>
      <c r="U192" s="4"/>
      <c r="V192" s="7">
        <f t="shared" si="40"/>
        <v>28450</v>
      </c>
      <c r="W192" s="8">
        <f>SUM(V190:V192)</f>
        <v>51750</v>
      </c>
    </row>
    <row r="193" spans="1:23">
      <c r="A193" s="3">
        <v>43726</v>
      </c>
      <c r="B193" s="4" t="s">
        <v>33</v>
      </c>
      <c r="C193" s="4">
        <v>687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7">
        <f t="shared" si="40"/>
        <v>27480</v>
      </c>
      <c r="W193" s="8"/>
    </row>
    <row r="194" spans="1:23">
      <c r="A194" s="3">
        <v>43726</v>
      </c>
      <c r="B194" s="4" t="s">
        <v>34</v>
      </c>
      <c r="C194" s="4">
        <v>500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7">
        <f t="shared" si="40"/>
        <v>20000</v>
      </c>
      <c r="W194" s="8">
        <f>SUM(V193:V194)</f>
        <v>47480</v>
      </c>
    </row>
    <row r="195" spans="1:23">
      <c r="A195" s="3">
        <v>43726</v>
      </c>
      <c r="B195" s="4" t="s">
        <v>35</v>
      </c>
      <c r="C195" s="4">
        <v>240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7">
        <f t="shared" ref="V195:V258" si="48">(C195*40)+(D195*25)+(E195*20)+(F195*40)+(G195*50)+(H195*50)+(I195*25)+(J195*30)+(K195*40)+(L195*30)+(M195*30)+(N195*30)+(O195*30)+(P195*25+(Q195*1000)+(R195*1000)+(S195*950)+(T195*40)+(U195*25))</f>
        <v>9600</v>
      </c>
      <c r="W195" s="8"/>
    </row>
    <row r="196" spans="1:23">
      <c r="A196" s="3">
        <v>43726</v>
      </c>
      <c r="B196" s="4" t="s">
        <v>36</v>
      </c>
      <c r="C196" s="4">
        <v>300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7">
        <f t="shared" si="48"/>
        <v>12000</v>
      </c>
      <c r="W196" s="8"/>
    </row>
    <row r="197" spans="1:23">
      <c r="A197" s="3">
        <v>43726</v>
      </c>
      <c r="B197" s="4" t="s">
        <v>37</v>
      </c>
      <c r="C197" s="4"/>
      <c r="D197" s="4"/>
      <c r="E197" s="4"/>
      <c r="F197" s="4">
        <v>200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7">
        <f t="shared" si="48"/>
        <v>8000</v>
      </c>
      <c r="W197" s="8"/>
    </row>
    <row r="198" spans="1:23">
      <c r="A198" s="3">
        <v>43726</v>
      </c>
      <c r="B198" s="4" t="s">
        <v>38</v>
      </c>
      <c r="C198" s="4"/>
      <c r="D198" s="4"/>
      <c r="E198" s="4"/>
      <c r="F198" s="4">
        <v>200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7">
        <f t="shared" si="48"/>
        <v>8000</v>
      </c>
      <c r="W198" s="8"/>
    </row>
    <row r="199" spans="1:23">
      <c r="A199" s="3">
        <v>43726</v>
      </c>
      <c r="B199" s="4" t="s">
        <v>39</v>
      </c>
      <c r="C199" s="4"/>
      <c r="D199" s="4"/>
      <c r="E199" s="4"/>
      <c r="F199" s="4">
        <v>189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7">
        <f t="shared" si="48"/>
        <v>7560</v>
      </c>
      <c r="W199" s="8">
        <f>SUM(V195:V199)</f>
        <v>45160</v>
      </c>
    </row>
    <row r="200" spans="1:23">
      <c r="A200" s="71" t="s">
        <v>1</v>
      </c>
      <c r="B200" s="71"/>
      <c r="C200" s="6">
        <f t="shared" ref="C200:U200" si="49">SUM(C190:C199)</f>
        <v>1727</v>
      </c>
      <c r="D200" s="6">
        <f t="shared" si="49"/>
        <v>0</v>
      </c>
      <c r="E200" s="6">
        <f t="shared" si="49"/>
        <v>0</v>
      </c>
      <c r="F200" s="6">
        <f t="shared" si="49"/>
        <v>589</v>
      </c>
      <c r="G200" s="6">
        <f t="shared" si="49"/>
        <v>0</v>
      </c>
      <c r="H200" s="6">
        <f t="shared" si="49"/>
        <v>0</v>
      </c>
      <c r="I200" s="6">
        <f t="shared" si="49"/>
        <v>552</v>
      </c>
      <c r="J200" s="6">
        <f t="shared" si="49"/>
        <v>0</v>
      </c>
      <c r="K200" s="6">
        <f t="shared" si="49"/>
        <v>200</v>
      </c>
      <c r="L200" s="6">
        <f t="shared" si="49"/>
        <v>0</v>
      </c>
      <c r="M200" s="6">
        <f t="shared" si="49"/>
        <v>665</v>
      </c>
      <c r="N200" s="6">
        <f t="shared" si="49"/>
        <v>0</v>
      </c>
      <c r="O200" s="6">
        <f t="shared" si="49"/>
        <v>0</v>
      </c>
      <c r="P200" s="6">
        <f t="shared" si="49"/>
        <v>0</v>
      </c>
      <c r="Q200" s="6">
        <f t="shared" si="49"/>
        <v>0</v>
      </c>
      <c r="R200" s="6">
        <f t="shared" si="49"/>
        <v>10</v>
      </c>
      <c r="S200" s="6">
        <f t="shared" si="49"/>
        <v>0</v>
      </c>
      <c r="T200" s="6">
        <f t="shared" si="49"/>
        <v>0</v>
      </c>
      <c r="U200" s="6">
        <f t="shared" si="49"/>
        <v>0</v>
      </c>
      <c r="V200" s="46">
        <f t="shared" si="48"/>
        <v>144390</v>
      </c>
      <c r="W200" s="8"/>
    </row>
    <row r="201" spans="1:23">
      <c r="A201" s="3">
        <v>43727</v>
      </c>
      <c r="B201" s="4" t="s">
        <v>22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>
        <v>10</v>
      </c>
      <c r="S201" s="4"/>
      <c r="T201" s="4"/>
      <c r="U201" s="4"/>
      <c r="V201" s="7">
        <f t="shared" si="48"/>
        <v>10000</v>
      </c>
      <c r="W201" s="8"/>
    </row>
    <row r="202" spans="1:23">
      <c r="A202" s="3">
        <v>43727</v>
      </c>
      <c r="B202" s="4" t="s">
        <v>24</v>
      </c>
      <c r="C202" s="4"/>
      <c r="D202" s="4"/>
      <c r="E202" s="4"/>
      <c r="F202" s="4"/>
      <c r="G202" s="4"/>
      <c r="H202" s="4"/>
      <c r="I202" s="4">
        <v>50</v>
      </c>
      <c r="J202" s="4"/>
      <c r="K202" s="4"/>
      <c r="L202" s="4"/>
      <c r="M202" s="4"/>
      <c r="N202" s="4"/>
      <c r="O202" s="4"/>
      <c r="P202" s="4">
        <v>394</v>
      </c>
      <c r="Q202" s="4"/>
      <c r="R202" s="4"/>
      <c r="S202" s="4"/>
      <c r="T202" s="4"/>
      <c r="U202" s="4"/>
      <c r="V202" s="7">
        <f t="shared" si="48"/>
        <v>11100</v>
      </c>
      <c r="W202" s="8"/>
    </row>
    <row r="203" spans="1:23">
      <c r="A203" s="3">
        <v>43727</v>
      </c>
      <c r="B203" s="4" t="s">
        <v>32</v>
      </c>
      <c r="C203" s="4"/>
      <c r="D203" s="4"/>
      <c r="E203" s="4"/>
      <c r="F203" s="4"/>
      <c r="G203" s="4"/>
      <c r="H203" s="4"/>
      <c r="I203" s="4">
        <v>15</v>
      </c>
      <c r="J203" s="4"/>
      <c r="K203" s="4"/>
      <c r="L203" s="4">
        <v>1</v>
      </c>
      <c r="M203" s="4">
        <v>900</v>
      </c>
      <c r="N203" s="4"/>
      <c r="O203" s="4"/>
      <c r="P203" s="4"/>
      <c r="Q203" s="4"/>
      <c r="R203" s="4"/>
      <c r="S203" s="4"/>
      <c r="T203" s="4"/>
      <c r="U203" s="4"/>
      <c r="V203" s="7">
        <f t="shared" si="48"/>
        <v>27405</v>
      </c>
      <c r="W203" s="8">
        <f>SUM(V201:V203)</f>
        <v>48505</v>
      </c>
    </row>
    <row r="204" spans="1:23">
      <c r="A204" s="3">
        <v>43727</v>
      </c>
      <c r="B204" s="4" t="s">
        <v>33</v>
      </c>
      <c r="C204" s="4">
        <v>650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7">
        <f t="shared" si="48"/>
        <v>26000</v>
      </c>
      <c r="W204" s="8"/>
    </row>
    <row r="205" spans="1:23">
      <c r="A205" s="3">
        <v>43727</v>
      </c>
      <c r="B205" s="4" t="s">
        <v>34</v>
      </c>
      <c r="C205" s="4">
        <v>450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7">
        <f t="shared" si="48"/>
        <v>18000</v>
      </c>
      <c r="W205" s="8">
        <f>SUM(V204:V205)</f>
        <v>44000</v>
      </c>
    </row>
    <row r="206" spans="1:23">
      <c r="A206" s="3">
        <v>43727</v>
      </c>
      <c r="B206" s="4" t="s">
        <v>35</v>
      </c>
      <c r="C206" s="4"/>
      <c r="D206" s="4"/>
      <c r="E206" s="4"/>
      <c r="F206" s="4">
        <v>250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7">
        <f t="shared" si="48"/>
        <v>10000</v>
      </c>
      <c r="W206" s="8"/>
    </row>
    <row r="207" spans="1:23">
      <c r="A207" s="3">
        <v>43727</v>
      </c>
      <c r="B207" s="4" t="s">
        <v>36</v>
      </c>
      <c r="C207" s="4"/>
      <c r="D207" s="4"/>
      <c r="E207" s="4"/>
      <c r="F207" s="4">
        <v>300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7">
        <f t="shared" si="48"/>
        <v>12000</v>
      </c>
      <c r="W207" s="8"/>
    </row>
    <row r="208" spans="1:23">
      <c r="A208" s="3">
        <v>43727</v>
      </c>
      <c r="B208" s="4" t="s">
        <v>37</v>
      </c>
      <c r="C208" s="4"/>
      <c r="D208" s="4"/>
      <c r="E208" s="4"/>
      <c r="F208" s="4">
        <v>300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7">
        <f t="shared" si="48"/>
        <v>12000</v>
      </c>
      <c r="W208" s="8"/>
    </row>
    <row r="209" spans="1:23">
      <c r="A209" s="3">
        <v>43727</v>
      </c>
      <c r="B209" s="4" t="s">
        <v>38</v>
      </c>
      <c r="C209" s="4"/>
      <c r="D209" s="4"/>
      <c r="E209" s="4"/>
      <c r="F209" s="4">
        <v>300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7">
        <f t="shared" si="48"/>
        <v>12000</v>
      </c>
      <c r="W209" s="8"/>
    </row>
    <row r="210" spans="1:23">
      <c r="A210" s="3">
        <v>43727</v>
      </c>
      <c r="B210" s="4" t="s">
        <v>39</v>
      </c>
      <c r="C210" s="4"/>
      <c r="D210" s="4"/>
      <c r="E210" s="4"/>
      <c r="F210" s="4">
        <v>332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7">
        <f t="shared" si="48"/>
        <v>13280</v>
      </c>
      <c r="W210" s="8">
        <f>SUM(V206:V210)</f>
        <v>59280</v>
      </c>
    </row>
    <row r="211" spans="1:23">
      <c r="A211" s="71" t="s">
        <v>1</v>
      </c>
      <c r="B211" s="71"/>
      <c r="C211" s="6">
        <f t="shared" ref="C211:U211" si="50">SUM(C201:C210)</f>
        <v>1100</v>
      </c>
      <c r="D211" s="6">
        <f t="shared" si="50"/>
        <v>0</v>
      </c>
      <c r="E211" s="6">
        <f t="shared" si="50"/>
        <v>0</v>
      </c>
      <c r="F211" s="6">
        <f t="shared" si="50"/>
        <v>1482</v>
      </c>
      <c r="G211" s="6">
        <f t="shared" si="50"/>
        <v>0</v>
      </c>
      <c r="H211" s="6">
        <f t="shared" si="50"/>
        <v>0</v>
      </c>
      <c r="I211" s="6">
        <f t="shared" si="50"/>
        <v>65</v>
      </c>
      <c r="J211" s="6">
        <f t="shared" si="50"/>
        <v>0</v>
      </c>
      <c r="K211" s="6">
        <f t="shared" si="50"/>
        <v>0</v>
      </c>
      <c r="L211" s="6">
        <f t="shared" si="50"/>
        <v>1</v>
      </c>
      <c r="M211" s="6">
        <f t="shared" si="50"/>
        <v>900</v>
      </c>
      <c r="N211" s="6">
        <f t="shared" si="50"/>
        <v>0</v>
      </c>
      <c r="O211" s="6">
        <f t="shared" si="50"/>
        <v>0</v>
      </c>
      <c r="P211" s="6">
        <f t="shared" si="50"/>
        <v>394</v>
      </c>
      <c r="Q211" s="6">
        <f t="shared" si="50"/>
        <v>0</v>
      </c>
      <c r="R211" s="6">
        <f t="shared" si="50"/>
        <v>10</v>
      </c>
      <c r="S211" s="6">
        <f t="shared" si="50"/>
        <v>0</v>
      </c>
      <c r="T211" s="6">
        <f t="shared" si="50"/>
        <v>0</v>
      </c>
      <c r="U211" s="6">
        <f t="shared" si="50"/>
        <v>0</v>
      </c>
      <c r="V211" s="46">
        <f t="shared" si="48"/>
        <v>151785</v>
      </c>
      <c r="W211" s="8"/>
    </row>
    <row r="212" spans="1:23">
      <c r="A212" s="3">
        <v>43728</v>
      </c>
      <c r="B212" s="4" t="s">
        <v>22</v>
      </c>
      <c r="C212" s="4"/>
      <c r="D212" s="4"/>
      <c r="E212" s="4"/>
      <c r="F212" s="4"/>
      <c r="G212" s="4"/>
      <c r="H212" s="4"/>
      <c r="I212" s="4"/>
      <c r="J212" s="4"/>
      <c r="K212" s="4">
        <v>8</v>
      </c>
      <c r="L212" s="4"/>
      <c r="M212" s="4"/>
      <c r="N212" s="4"/>
      <c r="O212" s="4"/>
      <c r="P212" s="4"/>
      <c r="Q212" s="4"/>
      <c r="R212" s="4">
        <v>14</v>
      </c>
      <c r="S212" s="4"/>
      <c r="T212" s="4"/>
      <c r="U212" s="4"/>
      <c r="V212" s="7">
        <f t="shared" si="48"/>
        <v>14320</v>
      </c>
      <c r="W212" s="8"/>
    </row>
    <row r="213" spans="1:23">
      <c r="A213" s="3">
        <v>43728</v>
      </c>
      <c r="B213" s="4" t="s">
        <v>24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>
        <v>400</v>
      </c>
      <c r="Q213" s="4"/>
      <c r="R213" s="4"/>
      <c r="S213" s="4"/>
      <c r="T213" s="4"/>
      <c r="U213" s="4"/>
      <c r="V213" s="7">
        <f t="shared" si="48"/>
        <v>10000</v>
      </c>
      <c r="W213" s="8"/>
    </row>
    <row r="214" spans="1:23">
      <c r="A214" s="3">
        <v>43728</v>
      </c>
      <c r="B214" s="4" t="s">
        <v>32</v>
      </c>
      <c r="C214" s="4">
        <v>689</v>
      </c>
      <c r="D214" s="4"/>
      <c r="E214" s="4"/>
      <c r="F214" s="4"/>
      <c r="G214" s="4"/>
      <c r="H214" s="4"/>
      <c r="I214" s="4">
        <v>15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7">
        <f t="shared" si="48"/>
        <v>27935</v>
      </c>
      <c r="W214" s="8">
        <f>SUM(V212:V214)</f>
        <v>52255</v>
      </c>
    </row>
    <row r="215" spans="1:23">
      <c r="A215" s="3">
        <v>43728</v>
      </c>
      <c r="B215" s="4" t="s">
        <v>33</v>
      </c>
      <c r="C215" s="4">
        <v>450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7">
        <f t="shared" si="48"/>
        <v>18000</v>
      </c>
      <c r="W215" s="8"/>
    </row>
    <row r="216" spans="1:23">
      <c r="A216" s="3">
        <v>43728</v>
      </c>
      <c r="B216" s="4" t="s">
        <v>34</v>
      </c>
      <c r="C216" s="4">
        <v>500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7">
        <f t="shared" si="48"/>
        <v>20000</v>
      </c>
      <c r="W216" s="8">
        <f>SUM(V215:V216)</f>
        <v>38000</v>
      </c>
    </row>
    <row r="217" spans="1:23">
      <c r="A217" s="3">
        <v>43728</v>
      </c>
      <c r="B217" s="4" t="s">
        <v>35</v>
      </c>
      <c r="C217" s="4"/>
      <c r="D217" s="4"/>
      <c r="E217" s="4"/>
      <c r="F217" s="4">
        <v>325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7">
        <f t="shared" si="48"/>
        <v>13000</v>
      </c>
      <c r="W217" s="8"/>
    </row>
    <row r="218" spans="1:23">
      <c r="A218" s="3">
        <v>43728</v>
      </c>
      <c r="B218" s="4" t="s">
        <v>36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>
        <v>38</v>
      </c>
      <c r="T218" s="4"/>
      <c r="U218" s="4"/>
      <c r="V218" s="7">
        <f t="shared" si="48"/>
        <v>36100</v>
      </c>
      <c r="W218" s="8"/>
    </row>
    <row r="219" spans="1:23">
      <c r="A219" s="3">
        <v>43728</v>
      </c>
      <c r="B219" s="4" t="s">
        <v>37</v>
      </c>
      <c r="C219" s="4"/>
      <c r="D219" s="4"/>
      <c r="E219" s="4"/>
      <c r="F219" s="4">
        <v>241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7">
        <f t="shared" si="48"/>
        <v>9640</v>
      </c>
      <c r="W219" s="8"/>
    </row>
    <row r="220" spans="1:23">
      <c r="A220" s="3">
        <v>43728</v>
      </c>
      <c r="B220" s="4" t="s">
        <v>38</v>
      </c>
      <c r="C220" s="4"/>
      <c r="D220" s="4"/>
      <c r="E220" s="4"/>
      <c r="F220" s="4">
        <v>323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7">
        <f t="shared" si="48"/>
        <v>12920</v>
      </c>
      <c r="W220" s="8"/>
    </row>
    <row r="221" spans="1:23">
      <c r="A221" s="3">
        <v>43728</v>
      </c>
      <c r="B221" s="4" t="s">
        <v>39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7">
        <f t="shared" si="48"/>
        <v>0</v>
      </c>
      <c r="W221" s="8">
        <f>SUM(V217:V221)</f>
        <v>71660</v>
      </c>
    </row>
    <row r="222" spans="1:23">
      <c r="A222" s="71" t="s">
        <v>1</v>
      </c>
      <c r="B222" s="71"/>
      <c r="C222" s="6">
        <f t="shared" ref="C222:U222" si="51">SUM(C212:C221)</f>
        <v>1639</v>
      </c>
      <c r="D222" s="6">
        <f t="shared" si="51"/>
        <v>0</v>
      </c>
      <c r="E222" s="6">
        <f t="shared" si="51"/>
        <v>0</v>
      </c>
      <c r="F222" s="6">
        <f t="shared" si="51"/>
        <v>889</v>
      </c>
      <c r="G222" s="6">
        <f t="shared" si="51"/>
        <v>0</v>
      </c>
      <c r="H222" s="6">
        <f t="shared" si="51"/>
        <v>0</v>
      </c>
      <c r="I222" s="6">
        <f t="shared" si="51"/>
        <v>15</v>
      </c>
      <c r="J222" s="6">
        <f t="shared" si="51"/>
        <v>0</v>
      </c>
      <c r="K222" s="6">
        <f t="shared" si="51"/>
        <v>8</v>
      </c>
      <c r="L222" s="6">
        <f t="shared" si="51"/>
        <v>0</v>
      </c>
      <c r="M222" s="6">
        <f t="shared" si="51"/>
        <v>0</v>
      </c>
      <c r="N222" s="6">
        <f t="shared" si="51"/>
        <v>0</v>
      </c>
      <c r="O222" s="6">
        <f t="shared" si="51"/>
        <v>0</v>
      </c>
      <c r="P222" s="6">
        <f t="shared" si="51"/>
        <v>400</v>
      </c>
      <c r="Q222" s="6">
        <f t="shared" si="51"/>
        <v>0</v>
      </c>
      <c r="R222" s="6">
        <f t="shared" si="51"/>
        <v>14</v>
      </c>
      <c r="S222" s="6">
        <f t="shared" si="51"/>
        <v>38</v>
      </c>
      <c r="T222" s="6">
        <f t="shared" si="51"/>
        <v>0</v>
      </c>
      <c r="U222" s="6">
        <f t="shared" si="51"/>
        <v>0</v>
      </c>
      <c r="V222" s="46">
        <f t="shared" si="48"/>
        <v>161915</v>
      </c>
      <c r="W222" s="8"/>
    </row>
    <row r="223" spans="1:23">
      <c r="A223" s="3">
        <v>43729</v>
      </c>
      <c r="B223" s="4" t="s">
        <v>22</v>
      </c>
      <c r="C223" s="4"/>
      <c r="D223" s="4"/>
      <c r="E223" s="4"/>
      <c r="F223" s="4"/>
      <c r="G223" s="4"/>
      <c r="H223" s="4"/>
      <c r="I223" s="4">
        <v>5</v>
      </c>
      <c r="J223" s="4"/>
      <c r="K223" s="4">
        <v>200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7">
        <f t="shared" si="48"/>
        <v>8125</v>
      </c>
      <c r="W223" s="8"/>
    </row>
    <row r="224" spans="1:23">
      <c r="A224" s="3">
        <v>43729</v>
      </c>
      <c r="B224" s="4" t="s">
        <v>24</v>
      </c>
      <c r="C224" s="4"/>
      <c r="D224" s="4"/>
      <c r="E224" s="4"/>
      <c r="F224" s="4"/>
      <c r="G224" s="4"/>
      <c r="H224" s="4"/>
      <c r="I224" s="4">
        <v>300</v>
      </c>
      <c r="J224" s="4"/>
      <c r="K224" s="4"/>
      <c r="L224" s="4"/>
      <c r="M224" s="4"/>
      <c r="N224" s="4"/>
      <c r="O224" s="4"/>
      <c r="P224" s="4">
        <v>50</v>
      </c>
      <c r="Q224" s="4"/>
      <c r="R224" s="4"/>
      <c r="S224" s="4"/>
      <c r="T224" s="4"/>
      <c r="U224" s="4"/>
      <c r="V224" s="7">
        <f t="shared" si="48"/>
        <v>8750</v>
      </c>
      <c r="W224" s="8"/>
    </row>
    <row r="225" spans="1:23">
      <c r="A225" s="3">
        <v>43729</v>
      </c>
      <c r="B225" s="4" t="s">
        <v>32</v>
      </c>
      <c r="C225" s="4">
        <v>550</v>
      </c>
      <c r="D225" s="4"/>
      <c r="E225" s="4"/>
      <c r="F225" s="4"/>
      <c r="G225" s="4"/>
      <c r="H225" s="4"/>
      <c r="I225" s="4">
        <v>10</v>
      </c>
      <c r="J225" s="4"/>
      <c r="K225" s="4"/>
      <c r="L225" s="4"/>
      <c r="M225" s="4"/>
      <c r="N225" s="4"/>
      <c r="O225" s="4"/>
      <c r="P225" s="4"/>
      <c r="Q225" s="4"/>
      <c r="R225" s="4">
        <v>2</v>
      </c>
      <c r="S225" s="4"/>
      <c r="T225" s="4"/>
      <c r="U225" s="4"/>
      <c r="V225" s="7">
        <f t="shared" si="48"/>
        <v>24250</v>
      </c>
      <c r="W225" s="8">
        <f>SUM(V223:V225)</f>
        <v>41125</v>
      </c>
    </row>
    <row r="226" spans="1:23">
      <c r="A226" s="3">
        <v>43729</v>
      </c>
      <c r="B226" s="4" t="s">
        <v>33</v>
      </c>
      <c r="C226" s="4">
        <v>150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>
        <v>175</v>
      </c>
      <c r="U226" s="4"/>
      <c r="V226" s="7">
        <f t="shared" si="48"/>
        <v>13000</v>
      </c>
      <c r="W226" s="8"/>
    </row>
    <row r="227" spans="1:23">
      <c r="A227" s="3">
        <v>43729</v>
      </c>
      <c r="B227" s="4" t="s">
        <v>34</v>
      </c>
      <c r="C227" s="4">
        <v>200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>
        <v>200</v>
      </c>
      <c r="U227" s="4"/>
      <c r="V227" s="7">
        <f t="shared" si="48"/>
        <v>16000</v>
      </c>
      <c r="W227" s="8">
        <f>SUM(V226:V227)</f>
        <v>29000</v>
      </c>
    </row>
    <row r="228" spans="1:23">
      <c r="A228" s="3">
        <v>43729</v>
      </c>
      <c r="B228" s="4" t="s">
        <v>35</v>
      </c>
      <c r="C228" s="4">
        <v>250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7">
        <f t="shared" si="48"/>
        <v>10000</v>
      </c>
      <c r="W228" s="8"/>
    </row>
    <row r="229" spans="1:23">
      <c r="A229" s="3">
        <v>43729</v>
      </c>
      <c r="B229" s="4" t="s">
        <v>36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>
        <v>22</v>
      </c>
      <c r="T229" s="4"/>
      <c r="U229" s="4"/>
      <c r="V229" s="7">
        <f t="shared" si="48"/>
        <v>20900</v>
      </c>
      <c r="W229" s="8"/>
    </row>
    <row r="230" spans="1:23">
      <c r="A230" s="3">
        <v>43729</v>
      </c>
      <c r="B230" s="4" t="s">
        <v>37</v>
      </c>
      <c r="C230" s="4">
        <v>237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7">
        <f t="shared" si="48"/>
        <v>9480</v>
      </c>
      <c r="W230" s="8"/>
    </row>
    <row r="231" spans="1:23">
      <c r="A231" s="3">
        <v>43729</v>
      </c>
      <c r="B231" s="4" t="s">
        <v>38</v>
      </c>
      <c r="C231" s="4"/>
      <c r="D231" s="4"/>
      <c r="E231" s="4"/>
      <c r="F231" s="4">
        <v>300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7">
        <f t="shared" si="48"/>
        <v>12000</v>
      </c>
      <c r="W231" s="8"/>
    </row>
    <row r="232" spans="1:23">
      <c r="A232" s="3">
        <v>43729</v>
      </c>
      <c r="B232" s="4" t="s">
        <v>39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7">
        <f t="shared" si="48"/>
        <v>0</v>
      </c>
      <c r="W232" s="8">
        <f>SUM(V229:V232)</f>
        <v>42380</v>
      </c>
    </row>
    <row r="233" spans="1:23">
      <c r="A233" s="71" t="s">
        <v>1</v>
      </c>
      <c r="B233" s="71"/>
      <c r="C233" s="6">
        <f t="shared" ref="C233:U233" si="52">SUM(C223:C232)</f>
        <v>1387</v>
      </c>
      <c r="D233" s="6">
        <f t="shared" si="52"/>
        <v>0</v>
      </c>
      <c r="E233" s="6">
        <f t="shared" si="52"/>
        <v>0</v>
      </c>
      <c r="F233" s="6">
        <f t="shared" si="52"/>
        <v>300</v>
      </c>
      <c r="G233" s="6">
        <f t="shared" si="52"/>
        <v>0</v>
      </c>
      <c r="H233" s="6">
        <f t="shared" si="52"/>
        <v>0</v>
      </c>
      <c r="I233" s="6">
        <f t="shared" si="52"/>
        <v>315</v>
      </c>
      <c r="J233" s="6">
        <f t="shared" si="52"/>
        <v>0</v>
      </c>
      <c r="K233" s="6">
        <f t="shared" si="52"/>
        <v>200</v>
      </c>
      <c r="L233" s="6">
        <f t="shared" si="52"/>
        <v>0</v>
      </c>
      <c r="M233" s="6">
        <f t="shared" si="52"/>
        <v>0</v>
      </c>
      <c r="N233" s="6">
        <f t="shared" si="52"/>
        <v>0</v>
      </c>
      <c r="O233" s="6">
        <f t="shared" si="52"/>
        <v>0</v>
      </c>
      <c r="P233" s="6">
        <f t="shared" si="52"/>
        <v>50</v>
      </c>
      <c r="Q233" s="6">
        <f t="shared" si="52"/>
        <v>0</v>
      </c>
      <c r="R233" s="6">
        <f t="shared" si="52"/>
        <v>2</v>
      </c>
      <c r="S233" s="6">
        <f t="shared" si="52"/>
        <v>22</v>
      </c>
      <c r="T233" s="6">
        <f t="shared" si="52"/>
        <v>375</v>
      </c>
      <c r="U233" s="6">
        <f t="shared" si="52"/>
        <v>0</v>
      </c>
      <c r="V233" s="46">
        <f t="shared" si="48"/>
        <v>122505</v>
      </c>
      <c r="W233" s="8"/>
    </row>
    <row r="234" spans="1:23">
      <c r="A234" s="3">
        <v>43730</v>
      </c>
      <c r="B234" s="4" t="s">
        <v>22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7">
        <f t="shared" si="48"/>
        <v>0</v>
      </c>
      <c r="W234" s="8"/>
    </row>
    <row r="235" spans="1:23">
      <c r="A235" s="3">
        <v>43730</v>
      </c>
      <c r="B235" s="4" t="s">
        <v>24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7">
        <f t="shared" si="48"/>
        <v>0</v>
      </c>
      <c r="W235" s="8"/>
    </row>
    <row r="236" spans="1:23">
      <c r="A236" s="3">
        <v>43730</v>
      </c>
      <c r="B236" s="4" t="s">
        <v>32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7">
        <f t="shared" si="48"/>
        <v>0</v>
      </c>
      <c r="W236" s="8">
        <f>SUM(V234:V236)</f>
        <v>0</v>
      </c>
    </row>
    <row r="237" spans="1:23">
      <c r="A237" s="3">
        <v>43730</v>
      </c>
      <c r="B237" s="4" t="s">
        <v>33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7">
        <f t="shared" si="48"/>
        <v>0</v>
      </c>
      <c r="W237" s="8"/>
    </row>
    <row r="238" spans="1:23">
      <c r="A238" s="3">
        <v>43730</v>
      </c>
      <c r="B238" s="4" t="s">
        <v>34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7">
        <f t="shared" si="48"/>
        <v>0</v>
      </c>
      <c r="W238" s="8">
        <f>SUM(V237:V239)</f>
        <v>0</v>
      </c>
    </row>
    <row r="239" spans="1:23">
      <c r="A239" s="3">
        <v>43730</v>
      </c>
      <c r="B239" s="4" t="s">
        <v>35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7">
        <f t="shared" si="48"/>
        <v>0</v>
      </c>
      <c r="W239" s="8"/>
    </row>
    <row r="240" spans="1:23">
      <c r="A240" s="3">
        <v>43730</v>
      </c>
      <c r="B240" s="4" t="s">
        <v>36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7">
        <f t="shared" si="48"/>
        <v>0</v>
      </c>
      <c r="W240" s="8"/>
    </row>
    <row r="241" spans="1:23">
      <c r="A241" s="3">
        <v>43730</v>
      </c>
      <c r="B241" s="4" t="s">
        <v>37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7">
        <f t="shared" si="48"/>
        <v>0</v>
      </c>
      <c r="W241" s="8"/>
    </row>
    <row r="242" spans="1:23">
      <c r="A242" s="3">
        <v>43730</v>
      </c>
      <c r="B242" s="4" t="s">
        <v>38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7">
        <f t="shared" si="48"/>
        <v>0</v>
      </c>
      <c r="W242" s="8"/>
    </row>
    <row r="243" spans="1:23">
      <c r="A243" s="3">
        <v>43730</v>
      </c>
      <c r="B243" s="4" t="s">
        <v>39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7">
        <f t="shared" si="48"/>
        <v>0</v>
      </c>
      <c r="W243" s="8">
        <f>SUM(V239:V243)</f>
        <v>0</v>
      </c>
    </row>
    <row r="244" spans="1:23">
      <c r="A244" s="71" t="s">
        <v>1</v>
      </c>
      <c r="B244" s="71"/>
      <c r="C244" s="6">
        <f t="shared" ref="C244:U244" si="53">SUM(C234:C243)</f>
        <v>0</v>
      </c>
      <c r="D244" s="6">
        <f t="shared" si="53"/>
        <v>0</v>
      </c>
      <c r="E244" s="6">
        <f t="shared" si="53"/>
        <v>0</v>
      </c>
      <c r="F244" s="6">
        <f t="shared" si="53"/>
        <v>0</v>
      </c>
      <c r="G244" s="6">
        <f t="shared" si="53"/>
        <v>0</v>
      </c>
      <c r="H244" s="6">
        <f t="shared" si="53"/>
        <v>0</v>
      </c>
      <c r="I244" s="6">
        <f t="shared" si="53"/>
        <v>0</v>
      </c>
      <c r="J244" s="6">
        <f t="shared" si="53"/>
        <v>0</v>
      </c>
      <c r="K244" s="6">
        <f t="shared" si="53"/>
        <v>0</v>
      </c>
      <c r="L244" s="6">
        <f t="shared" si="53"/>
        <v>0</v>
      </c>
      <c r="M244" s="6">
        <f t="shared" si="53"/>
        <v>0</v>
      </c>
      <c r="N244" s="6">
        <f t="shared" si="53"/>
        <v>0</v>
      </c>
      <c r="O244" s="6">
        <f t="shared" si="53"/>
        <v>0</v>
      </c>
      <c r="P244" s="6">
        <f t="shared" si="53"/>
        <v>0</v>
      </c>
      <c r="Q244" s="6">
        <f t="shared" si="53"/>
        <v>0</v>
      </c>
      <c r="R244" s="6">
        <f t="shared" si="53"/>
        <v>0</v>
      </c>
      <c r="S244" s="6">
        <f t="shared" si="53"/>
        <v>0</v>
      </c>
      <c r="T244" s="6">
        <f t="shared" si="53"/>
        <v>0</v>
      </c>
      <c r="U244" s="6">
        <f t="shared" si="53"/>
        <v>0</v>
      </c>
      <c r="V244" s="46">
        <f t="shared" si="48"/>
        <v>0</v>
      </c>
      <c r="W244" s="8"/>
    </row>
    <row r="245" spans="1:23">
      <c r="A245" s="3">
        <v>43731</v>
      </c>
      <c r="B245" s="4" t="s">
        <v>22</v>
      </c>
      <c r="C245" s="4"/>
      <c r="D245" s="4"/>
      <c r="E245" s="4"/>
      <c r="F245" s="4"/>
      <c r="G245" s="4"/>
      <c r="H245" s="4"/>
      <c r="I245" s="4">
        <v>30</v>
      </c>
      <c r="J245" s="4"/>
      <c r="K245" s="4">
        <v>360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7">
        <f t="shared" si="48"/>
        <v>15150</v>
      </c>
      <c r="W245" s="8"/>
    </row>
    <row r="246" spans="1:23">
      <c r="A246" s="3">
        <v>43731</v>
      </c>
      <c r="B246" s="4" t="s">
        <v>24</v>
      </c>
      <c r="C246" s="4"/>
      <c r="D246" s="4"/>
      <c r="E246" s="4"/>
      <c r="F246" s="4"/>
      <c r="G246" s="4"/>
      <c r="H246" s="4"/>
      <c r="I246" s="4">
        <v>358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7">
        <f t="shared" si="48"/>
        <v>8950</v>
      </c>
      <c r="W246" s="8"/>
    </row>
    <row r="247" spans="1:23">
      <c r="A247" s="3">
        <v>43731</v>
      </c>
      <c r="B247" s="4" t="s">
        <v>32</v>
      </c>
      <c r="C247" s="4">
        <v>34</v>
      </c>
      <c r="D247" s="4"/>
      <c r="E247" s="4"/>
      <c r="F247" s="4"/>
      <c r="G247" s="4"/>
      <c r="H247" s="4"/>
      <c r="I247" s="4"/>
      <c r="J247" s="4"/>
      <c r="K247" s="4"/>
      <c r="L247" s="4">
        <v>100</v>
      </c>
      <c r="M247" s="4">
        <v>850</v>
      </c>
      <c r="N247" s="4"/>
      <c r="O247" s="4"/>
      <c r="P247" s="4"/>
      <c r="Q247" s="4"/>
      <c r="R247" s="4">
        <v>8</v>
      </c>
      <c r="S247" s="4"/>
      <c r="T247" s="4"/>
      <c r="U247" s="4"/>
      <c r="V247" s="7">
        <f t="shared" si="48"/>
        <v>37860</v>
      </c>
      <c r="W247" s="8">
        <f>SUM(V245:V247)</f>
        <v>61960</v>
      </c>
    </row>
    <row r="248" spans="1:23">
      <c r="A248" s="3">
        <v>43731</v>
      </c>
      <c r="B248" s="4" t="s">
        <v>33</v>
      </c>
      <c r="C248" s="4">
        <v>550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7">
        <f t="shared" si="48"/>
        <v>22000</v>
      </c>
      <c r="W248" s="8"/>
    </row>
    <row r="249" spans="1:23">
      <c r="A249" s="3">
        <v>43731</v>
      </c>
      <c r="B249" s="4" t="s">
        <v>34</v>
      </c>
      <c r="C249" s="4">
        <v>500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7">
        <f t="shared" si="48"/>
        <v>20000</v>
      </c>
      <c r="W249" s="8">
        <f>SUM(V249:V249)</f>
        <v>20000</v>
      </c>
    </row>
    <row r="250" spans="1:23">
      <c r="A250" s="3">
        <v>43731</v>
      </c>
      <c r="B250" s="4" t="s">
        <v>35</v>
      </c>
      <c r="C250" s="4">
        <v>200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7">
        <f t="shared" si="48"/>
        <v>8000</v>
      </c>
      <c r="W250" s="8"/>
    </row>
    <row r="251" spans="1:23">
      <c r="A251" s="3">
        <v>43731</v>
      </c>
      <c r="B251" s="4" t="s">
        <v>36</v>
      </c>
      <c r="C251" s="4">
        <v>300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7">
        <f t="shared" si="48"/>
        <v>12000</v>
      </c>
      <c r="W251" s="8"/>
    </row>
    <row r="252" spans="1:23">
      <c r="A252" s="3">
        <v>43731</v>
      </c>
      <c r="B252" s="4" t="s">
        <v>37</v>
      </c>
      <c r="C252" s="4">
        <v>275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7">
        <f t="shared" si="48"/>
        <v>11000</v>
      </c>
      <c r="W252" s="8"/>
    </row>
    <row r="253" spans="1:23">
      <c r="A253" s="3">
        <v>43731</v>
      </c>
      <c r="B253" s="4" t="s">
        <v>38</v>
      </c>
      <c r="C253" s="4">
        <v>325</v>
      </c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7">
        <f t="shared" si="48"/>
        <v>13000</v>
      </c>
      <c r="W253" s="8"/>
    </row>
    <row r="254" spans="1:23">
      <c r="A254" s="3">
        <v>43731</v>
      </c>
      <c r="B254" s="4" t="s">
        <v>39</v>
      </c>
      <c r="C254" s="4"/>
      <c r="D254" s="4"/>
      <c r="E254" s="4"/>
      <c r="F254" s="4">
        <v>365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7">
        <f t="shared" si="48"/>
        <v>14600</v>
      </c>
      <c r="W254" s="8">
        <f>SUM(V250:V254)</f>
        <v>58600</v>
      </c>
    </row>
    <row r="255" spans="1:23">
      <c r="A255" s="71" t="s">
        <v>1</v>
      </c>
      <c r="B255" s="71"/>
      <c r="C255" s="6">
        <f t="shared" ref="C255:U255" si="54">SUM(C245:C254)</f>
        <v>2184</v>
      </c>
      <c r="D255" s="6">
        <f t="shared" si="54"/>
        <v>0</v>
      </c>
      <c r="E255" s="6">
        <f t="shared" si="54"/>
        <v>0</v>
      </c>
      <c r="F255" s="6">
        <f t="shared" si="54"/>
        <v>365</v>
      </c>
      <c r="G255" s="6">
        <f t="shared" si="54"/>
        <v>0</v>
      </c>
      <c r="H255" s="6">
        <f t="shared" si="54"/>
        <v>0</v>
      </c>
      <c r="I255" s="6">
        <f t="shared" si="54"/>
        <v>388</v>
      </c>
      <c r="J255" s="6">
        <f t="shared" si="54"/>
        <v>0</v>
      </c>
      <c r="K255" s="6">
        <f t="shared" si="54"/>
        <v>360</v>
      </c>
      <c r="L255" s="6">
        <f t="shared" si="54"/>
        <v>100</v>
      </c>
      <c r="M255" s="6">
        <f t="shared" si="54"/>
        <v>850</v>
      </c>
      <c r="N255" s="6">
        <f t="shared" si="54"/>
        <v>0</v>
      </c>
      <c r="O255" s="6">
        <f t="shared" si="54"/>
        <v>0</v>
      </c>
      <c r="P255" s="6">
        <f t="shared" si="54"/>
        <v>0</v>
      </c>
      <c r="Q255" s="6">
        <f t="shared" si="54"/>
        <v>0</v>
      </c>
      <c r="R255" s="6">
        <f t="shared" si="54"/>
        <v>8</v>
      </c>
      <c r="S255" s="6">
        <f t="shared" si="54"/>
        <v>0</v>
      </c>
      <c r="T255" s="6">
        <f t="shared" si="54"/>
        <v>0</v>
      </c>
      <c r="U255" s="6">
        <f t="shared" si="54"/>
        <v>0</v>
      </c>
      <c r="V255" s="46">
        <f t="shared" si="48"/>
        <v>162560</v>
      </c>
      <c r="W255" s="8"/>
    </row>
    <row r="256" spans="1:23">
      <c r="A256" s="3">
        <v>43732</v>
      </c>
      <c r="B256" s="4" t="s">
        <v>22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>
        <v>15</v>
      </c>
      <c r="S256" s="4"/>
      <c r="T256" s="4"/>
      <c r="U256" s="4"/>
      <c r="V256" s="7">
        <f t="shared" si="48"/>
        <v>15000</v>
      </c>
      <c r="W256" s="8"/>
    </row>
    <row r="257" spans="1:23">
      <c r="A257" s="3">
        <v>43732</v>
      </c>
      <c r="B257" s="4" t="s">
        <v>24</v>
      </c>
      <c r="C257" s="4"/>
      <c r="D257" s="4"/>
      <c r="E257" s="4"/>
      <c r="F257" s="4"/>
      <c r="G257" s="4"/>
      <c r="H257" s="4"/>
      <c r="I257" s="4">
        <v>650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7">
        <f t="shared" si="48"/>
        <v>16250</v>
      </c>
      <c r="W257" s="8"/>
    </row>
    <row r="258" spans="1:23">
      <c r="A258" s="3">
        <v>43732</v>
      </c>
      <c r="B258" s="4" t="s">
        <v>32</v>
      </c>
      <c r="C258" s="4"/>
      <c r="D258" s="4"/>
      <c r="E258" s="4"/>
      <c r="F258" s="4"/>
      <c r="G258" s="4"/>
      <c r="H258" s="4"/>
      <c r="I258" s="4">
        <v>10</v>
      </c>
      <c r="J258" s="4"/>
      <c r="K258" s="4">
        <v>200</v>
      </c>
      <c r="L258" s="4"/>
      <c r="M258" s="4">
        <v>300</v>
      </c>
      <c r="N258" s="4"/>
      <c r="O258" s="4"/>
      <c r="P258" s="4"/>
      <c r="Q258" s="4"/>
      <c r="R258" s="4">
        <v>10</v>
      </c>
      <c r="S258" s="4"/>
      <c r="T258" s="4"/>
      <c r="U258" s="4"/>
      <c r="V258" s="7">
        <f t="shared" si="48"/>
        <v>27250</v>
      </c>
      <c r="W258" s="8">
        <f>SUM(V256:V259)</f>
        <v>80150</v>
      </c>
    </row>
    <row r="259" spans="1:23">
      <c r="A259" s="3">
        <v>43732</v>
      </c>
      <c r="B259" s="4" t="s">
        <v>33</v>
      </c>
      <c r="C259" s="4">
        <v>400</v>
      </c>
      <c r="D259" s="4">
        <v>226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7">
        <f t="shared" ref="V259:V322" si="55">(C259*40)+(D259*25)+(E259*20)+(F259*40)+(G259*50)+(H259*50)+(I259*25)+(J259*30)+(K259*40)+(L259*30)+(M259*30)+(N259*30)+(O259*30)+(P259*25+(Q259*1000)+(R259*1000)+(S259*950)+(T259*40)+(U259*25))</f>
        <v>21650</v>
      </c>
      <c r="W259" s="8"/>
    </row>
    <row r="260" spans="1:23">
      <c r="A260" s="3">
        <v>43732</v>
      </c>
      <c r="B260" s="4" t="s">
        <v>34</v>
      </c>
      <c r="C260" s="4">
        <v>400</v>
      </c>
      <c r="D260" s="4">
        <v>150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7">
        <f t="shared" si="55"/>
        <v>19750</v>
      </c>
      <c r="W260" s="8">
        <f>SUM(V259:V260)</f>
        <v>41400</v>
      </c>
    </row>
    <row r="261" spans="1:23">
      <c r="A261" s="3">
        <v>43732</v>
      </c>
      <c r="B261" s="4" t="s">
        <v>35</v>
      </c>
      <c r="C261" s="4">
        <v>350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7">
        <f t="shared" si="55"/>
        <v>14000</v>
      </c>
      <c r="W261" s="8"/>
    </row>
    <row r="262" spans="1:23">
      <c r="A262" s="3">
        <v>43732</v>
      </c>
      <c r="B262" s="4" t="s">
        <v>36</v>
      </c>
      <c r="C262" s="4">
        <v>400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7">
        <f t="shared" si="55"/>
        <v>16000</v>
      </c>
      <c r="W262" s="8"/>
    </row>
    <row r="263" spans="1:23">
      <c r="A263" s="3">
        <v>43732</v>
      </c>
      <c r="B263" s="4" t="s">
        <v>37</v>
      </c>
      <c r="C263" s="4">
        <v>398</v>
      </c>
      <c r="D263" s="4"/>
      <c r="E263" s="4"/>
      <c r="F263" s="4">
        <v>223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7">
        <f t="shared" si="55"/>
        <v>24840</v>
      </c>
      <c r="W263" s="8"/>
    </row>
    <row r="264" spans="1:23">
      <c r="A264" s="3">
        <v>43732</v>
      </c>
      <c r="B264" s="4" t="s">
        <v>38</v>
      </c>
      <c r="C264" s="4"/>
      <c r="D264" s="4"/>
      <c r="E264" s="4"/>
      <c r="F264" s="4">
        <v>400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7">
        <f t="shared" si="55"/>
        <v>16000</v>
      </c>
      <c r="W264" s="8"/>
    </row>
    <row r="265" spans="1:23">
      <c r="A265" s="3">
        <v>43732</v>
      </c>
      <c r="B265" s="4" t="s">
        <v>39</v>
      </c>
      <c r="C265" s="4"/>
      <c r="D265" s="4"/>
      <c r="E265" s="4"/>
      <c r="F265" s="4">
        <v>450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7">
        <f t="shared" si="55"/>
        <v>18000</v>
      </c>
      <c r="W265" s="8">
        <f>SUM(V261:V265)</f>
        <v>88840</v>
      </c>
    </row>
    <row r="266" spans="1:23">
      <c r="A266" s="71" t="s">
        <v>1</v>
      </c>
      <c r="B266" s="71"/>
      <c r="C266" s="6">
        <f t="shared" ref="C266:U266" si="56">SUM(C256:C265)</f>
        <v>1948</v>
      </c>
      <c r="D266" s="6">
        <f t="shared" si="56"/>
        <v>376</v>
      </c>
      <c r="E266" s="6">
        <f t="shared" si="56"/>
        <v>0</v>
      </c>
      <c r="F266" s="6">
        <f t="shared" si="56"/>
        <v>1073</v>
      </c>
      <c r="G266" s="6">
        <f t="shared" si="56"/>
        <v>0</v>
      </c>
      <c r="H266" s="6">
        <f t="shared" si="56"/>
        <v>0</v>
      </c>
      <c r="I266" s="6">
        <f t="shared" si="56"/>
        <v>660</v>
      </c>
      <c r="J266" s="6">
        <f t="shared" si="56"/>
        <v>0</v>
      </c>
      <c r="K266" s="6">
        <f t="shared" si="56"/>
        <v>200</v>
      </c>
      <c r="L266" s="6">
        <f t="shared" si="56"/>
        <v>0</v>
      </c>
      <c r="M266" s="6">
        <f t="shared" si="56"/>
        <v>300</v>
      </c>
      <c r="N266" s="6">
        <f t="shared" si="56"/>
        <v>0</v>
      </c>
      <c r="O266" s="6">
        <f t="shared" si="56"/>
        <v>0</v>
      </c>
      <c r="P266" s="6">
        <f t="shared" si="56"/>
        <v>0</v>
      </c>
      <c r="Q266" s="6">
        <f t="shared" si="56"/>
        <v>0</v>
      </c>
      <c r="R266" s="6">
        <f t="shared" si="56"/>
        <v>25</v>
      </c>
      <c r="S266" s="6">
        <f t="shared" si="56"/>
        <v>0</v>
      </c>
      <c r="T266" s="6">
        <f t="shared" si="56"/>
        <v>0</v>
      </c>
      <c r="U266" s="6">
        <f t="shared" si="56"/>
        <v>0</v>
      </c>
      <c r="V266" s="46">
        <f t="shared" si="55"/>
        <v>188740</v>
      </c>
      <c r="W266" s="8"/>
    </row>
    <row r="267" spans="1:23">
      <c r="A267" s="3">
        <v>43733</v>
      </c>
      <c r="B267" s="4" t="s">
        <v>22</v>
      </c>
      <c r="C267" s="4"/>
      <c r="D267" s="4"/>
      <c r="E267" s="4"/>
      <c r="F267" s="4"/>
      <c r="G267" s="4"/>
      <c r="H267" s="4"/>
      <c r="I267" s="4">
        <v>4</v>
      </c>
      <c r="J267" s="4"/>
      <c r="K267" s="4"/>
      <c r="L267" s="4"/>
      <c r="M267" s="4">
        <v>500</v>
      </c>
      <c r="N267" s="4"/>
      <c r="O267" s="4"/>
      <c r="P267" s="4"/>
      <c r="Q267" s="4"/>
      <c r="R267" s="4"/>
      <c r="S267" s="4"/>
      <c r="T267" s="4"/>
      <c r="U267" s="4"/>
      <c r="V267" s="7">
        <f t="shared" si="55"/>
        <v>15100</v>
      </c>
      <c r="W267" s="8"/>
    </row>
    <row r="268" spans="1:23">
      <c r="A268" s="3">
        <v>43733</v>
      </c>
      <c r="B268" s="4" t="s">
        <v>24</v>
      </c>
      <c r="C268" s="4"/>
      <c r="D268" s="4"/>
      <c r="E268" s="4"/>
      <c r="F268" s="4"/>
      <c r="G268" s="4"/>
      <c r="H268" s="4"/>
      <c r="I268" s="4">
        <v>650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7">
        <f t="shared" si="55"/>
        <v>16250</v>
      </c>
      <c r="W268" s="8"/>
    </row>
    <row r="269" spans="1:23">
      <c r="A269" s="3">
        <v>43733</v>
      </c>
      <c r="B269" s="4" t="s">
        <v>32</v>
      </c>
      <c r="C269" s="4"/>
      <c r="D269" s="4"/>
      <c r="E269" s="4"/>
      <c r="F269" s="4"/>
      <c r="G269" s="4"/>
      <c r="H269" s="4"/>
      <c r="I269" s="4">
        <v>15</v>
      </c>
      <c r="J269" s="4"/>
      <c r="K269" s="4"/>
      <c r="L269" s="4"/>
      <c r="M269" s="4">
        <v>523</v>
      </c>
      <c r="N269" s="4"/>
      <c r="O269" s="4"/>
      <c r="P269" s="4"/>
      <c r="Q269" s="4"/>
      <c r="R269" s="4">
        <v>35</v>
      </c>
      <c r="S269" s="4"/>
      <c r="T269" s="4"/>
      <c r="U269" s="4"/>
      <c r="V269" s="7">
        <f t="shared" si="55"/>
        <v>51065</v>
      </c>
      <c r="W269" s="8">
        <f>SUM(V267:V269)</f>
        <v>82415</v>
      </c>
    </row>
    <row r="270" spans="1:23">
      <c r="A270" s="3">
        <v>43733</v>
      </c>
      <c r="B270" s="4" t="s">
        <v>33</v>
      </c>
      <c r="C270" s="4">
        <v>950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7">
        <f t="shared" si="55"/>
        <v>38000</v>
      </c>
      <c r="W270" s="8"/>
    </row>
    <row r="271" spans="1:23">
      <c r="A271" s="3">
        <v>43733</v>
      </c>
      <c r="B271" s="4" t="s">
        <v>34</v>
      </c>
      <c r="C271" s="4">
        <v>500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7">
        <f t="shared" si="55"/>
        <v>20000</v>
      </c>
      <c r="W271" s="8">
        <f>SUM(V270:V271)</f>
        <v>58000</v>
      </c>
    </row>
    <row r="272" spans="1:23">
      <c r="A272" s="3">
        <v>43733</v>
      </c>
      <c r="B272" s="4" t="s">
        <v>35</v>
      </c>
      <c r="C272" s="4">
        <v>250</v>
      </c>
      <c r="D272" s="4"/>
      <c r="E272" s="4"/>
      <c r="F272" s="4">
        <v>177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7">
        <f t="shared" si="55"/>
        <v>17080</v>
      </c>
      <c r="W272" s="8"/>
    </row>
    <row r="273" spans="1:23">
      <c r="A273" s="3">
        <v>43733</v>
      </c>
      <c r="B273" s="4" t="s">
        <v>36</v>
      </c>
      <c r="C273" s="4">
        <v>200</v>
      </c>
      <c r="D273" s="4"/>
      <c r="E273" s="4"/>
      <c r="F273" s="4">
        <v>300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7">
        <f t="shared" si="55"/>
        <v>20000</v>
      </c>
      <c r="W273" s="8"/>
    </row>
    <row r="274" spans="1:23">
      <c r="A274" s="3">
        <v>43733</v>
      </c>
      <c r="B274" s="4" t="s">
        <v>37</v>
      </c>
      <c r="C274" s="4"/>
      <c r="D274" s="4"/>
      <c r="E274" s="4"/>
      <c r="F274" s="4">
        <v>450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7">
        <f t="shared" si="55"/>
        <v>18000</v>
      </c>
      <c r="W274" s="8"/>
    </row>
    <row r="275" spans="1:23">
      <c r="A275" s="3">
        <v>43733</v>
      </c>
      <c r="B275" s="4" t="s">
        <v>38</v>
      </c>
      <c r="C275" s="4"/>
      <c r="D275" s="4"/>
      <c r="E275" s="4"/>
      <c r="F275" s="4">
        <v>400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7">
        <f t="shared" si="55"/>
        <v>16000</v>
      </c>
      <c r="W275" s="8"/>
    </row>
    <row r="276" spans="1:23">
      <c r="A276" s="3">
        <v>43733</v>
      </c>
      <c r="B276" s="4" t="s">
        <v>39</v>
      </c>
      <c r="C276" s="4"/>
      <c r="D276" s="4"/>
      <c r="E276" s="4"/>
      <c r="F276" s="4">
        <v>350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7">
        <f t="shared" si="55"/>
        <v>14000</v>
      </c>
      <c r="W276" s="8">
        <f>SUM(V272:V276)</f>
        <v>85080</v>
      </c>
    </row>
    <row r="277" spans="1:23">
      <c r="A277" s="71" t="s">
        <v>1</v>
      </c>
      <c r="B277" s="71"/>
      <c r="C277" s="6">
        <f t="shared" ref="C277:U277" si="57">SUM(C267:C276)</f>
        <v>1900</v>
      </c>
      <c r="D277" s="6">
        <f t="shared" si="57"/>
        <v>0</v>
      </c>
      <c r="E277" s="6">
        <f t="shared" si="57"/>
        <v>0</v>
      </c>
      <c r="F277" s="6">
        <f t="shared" si="57"/>
        <v>1677</v>
      </c>
      <c r="G277" s="6">
        <f t="shared" si="57"/>
        <v>0</v>
      </c>
      <c r="H277" s="6">
        <f t="shared" si="57"/>
        <v>0</v>
      </c>
      <c r="I277" s="6">
        <f t="shared" si="57"/>
        <v>669</v>
      </c>
      <c r="J277" s="6">
        <f t="shared" si="57"/>
        <v>0</v>
      </c>
      <c r="K277" s="6">
        <f t="shared" si="57"/>
        <v>0</v>
      </c>
      <c r="L277" s="6">
        <f t="shared" si="57"/>
        <v>0</v>
      </c>
      <c r="M277" s="6">
        <f t="shared" si="57"/>
        <v>1023</v>
      </c>
      <c r="N277" s="6">
        <f t="shared" si="57"/>
        <v>0</v>
      </c>
      <c r="O277" s="6">
        <f t="shared" si="57"/>
        <v>0</v>
      </c>
      <c r="P277" s="6">
        <f t="shared" si="57"/>
        <v>0</v>
      </c>
      <c r="Q277" s="6">
        <f t="shared" si="57"/>
        <v>0</v>
      </c>
      <c r="R277" s="6">
        <f t="shared" si="57"/>
        <v>35</v>
      </c>
      <c r="S277" s="6">
        <f t="shared" si="57"/>
        <v>0</v>
      </c>
      <c r="T277" s="6">
        <f t="shared" si="57"/>
        <v>0</v>
      </c>
      <c r="U277" s="6">
        <f t="shared" si="57"/>
        <v>0</v>
      </c>
      <c r="V277" s="46">
        <f t="shared" si="55"/>
        <v>225495</v>
      </c>
      <c r="W277" s="8"/>
    </row>
    <row r="278" spans="1:23">
      <c r="A278" s="3">
        <v>43734</v>
      </c>
      <c r="B278" s="4" t="s">
        <v>22</v>
      </c>
      <c r="C278" s="4"/>
      <c r="D278" s="4"/>
      <c r="E278" s="4"/>
      <c r="F278" s="4"/>
      <c r="G278" s="4"/>
      <c r="H278" s="4"/>
      <c r="I278" s="4">
        <v>12</v>
      </c>
      <c r="J278" s="4"/>
      <c r="K278" s="4"/>
      <c r="L278" s="4"/>
      <c r="M278" s="4">
        <v>27</v>
      </c>
      <c r="N278" s="4"/>
      <c r="O278" s="4"/>
      <c r="P278" s="4"/>
      <c r="Q278" s="4"/>
      <c r="R278" s="4">
        <v>10</v>
      </c>
      <c r="S278" s="4"/>
      <c r="T278" s="4"/>
      <c r="U278" s="4"/>
      <c r="V278" s="7">
        <f t="shared" si="55"/>
        <v>11110</v>
      </c>
      <c r="W278" s="8"/>
    </row>
    <row r="279" spans="1:23">
      <c r="A279" s="3">
        <v>43734</v>
      </c>
      <c r="B279" s="4" t="s">
        <v>24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>
        <v>650</v>
      </c>
      <c r="Q279" s="4"/>
      <c r="R279" s="4"/>
      <c r="S279" s="4"/>
      <c r="T279" s="4"/>
      <c r="U279" s="4"/>
      <c r="V279" s="7">
        <f t="shared" si="55"/>
        <v>16250</v>
      </c>
      <c r="W279" s="8"/>
    </row>
    <row r="280" spans="1:23">
      <c r="A280" s="3">
        <v>43734</v>
      </c>
      <c r="B280" s="4" t="s">
        <v>32</v>
      </c>
      <c r="C280" s="4">
        <v>560</v>
      </c>
      <c r="D280" s="4"/>
      <c r="E280" s="4"/>
      <c r="F280" s="4"/>
      <c r="G280" s="4"/>
      <c r="H280" s="4"/>
      <c r="I280" s="4">
        <v>10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7">
        <f t="shared" si="55"/>
        <v>22650</v>
      </c>
      <c r="W280" s="8">
        <f>SUM(V279:V290)</f>
        <v>316290</v>
      </c>
    </row>
    <row r="281" spans="1:23">
      <c r="A281" s="3">
        <v>43734</v>
      </c>
      <c r="B281" s="4" t="s">
        <v>33</v>
      </c>
      <c r="C281" s="4">
        <v>550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7">
        <f t="shared" si="55"/>
        <v>22000</v>
      </c>
      <c r="W281" s="8"/>
    </row>
    <row r="282" spans="1:23">
      <c r="A282" s="3">
        <v>43734</v>
      </c>
      <c r="B282" s="4" t="s">
        <v>34</v>
      </c>
      <c r="C282" s="4">
        <v>500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7">
        <f t="shared" si="55"/>
        <v>20000</v>
      </c>
      <c r="W282" s="8">
        <f>SUM(V291:V292)</f>
        <v>50930</v>
      </c>
    </row>
    <row r="283" spans="1:23">
      <c r="A283" s="3">
        <v>43734</v>
      </c>
      <c r="B283" s="4" t="s">
        <v>35</v>
      </c>
      <c r="C283" s="4"/>
      <c r="D283" s="4"/>
      <c r="E283" s="4"/>
      <c r="F283" s="4">
        <v>300</v>
      </c>
      <c r="G283" s="4">
        <v>80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7">
        <f t="shared" si="55"/>
        <v>16000</v>
      </c>
      <c r="W283" s="8"/>
    </row>
    <row r="284" spans="1:23">
      <c r="A284" s="3">
        <v>43734</v>
      </c>
      <c r="B284" s="4" t="s">
        <v>36</v>
      </c>
      <c r="C284" s="4"/>
      <c r="D284" s="4"/>
      <c r="E284" s="4"/>
      <c r="F284" s="4">
        <v>350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7">
        <f t="shared" si="55"/>
        <v>14000</v>
      </c>
      <c r="W284" s="8"/>
    </row>
    <row r="285" spans="1:23">
      <c r="A285" s="3">
        <v>43734</v>
      </c>
      <c r="B285" s="4" t="s">
        <v>37</v>
      </c>
      <c r="C285" s="4"/>
      <c r="D285" s="4"/>
      <c r="E285" s="4"/>
      <c r="F285" s="4">
        <v>400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7">
        <f t="shared" si="55"/>
        <v>16000</v>
      </c>
      <c r="W285" s="8"/>
    </row>
    <row r="286" spans="1:23">
      <c r="A286" s="3">
        <v>43734</v>
      </c>
      <c r="B286" s="4" t="s">
        <v>38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7">
        <f t="shared" si="55"/>
        <v>0</v>
      </c>
      <c r="W286" s="8"/>
    </row>
    <row r="287" spans="1:23">
      <c r="A287" s="3">
        <v>43734</v>
      </c>
      <c r="B287" s="4" t="s">
        <v>39</v>
      </c>
      <c r="C287" s="4"/>
      <c r="D287" s="4"/>
      <c r="E287" s="4"/>
      <c r="F287" s="4">
        <v>396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7">
        <f t="shared" si="55"/>
        <v>15840</v>
      </c>
      <c r="W287" s="8">
        <f>SUM(V293:V297)</f>
        <v>50730</v>
      </c>
    </row>
    <row r="288" spans="1:23">
      <c r="A288" s="71" t="s">
        <v>1</v>
      </c>
      <c r="B288" s="71"/>
      <c r="C288" s="6">
        <f t="shared" ref="C288:U288" si="58">SUM(C278:C287)</f>
        <v>1610</v>
      </c>
      <c r="D288" s="6">
        <f t="shared" si="58"/>
        <v>0</v>
      </c>
      <c r="E288" s="6">
        <f t="shared" si="58"/>
        <v>0</v>
      </c>
      <c r="F288" s="6">
        <f t="shared" si="58"/>
        <v>1446</v>
      </c>
      <c r="G288" s="6">
        <f t="shared" si="58"/>
        <v>80</v>
      </c>
      <c r="H288" s="6">
        <f t="shared" si="58"/>
        <v>0</v>
      </c>
      <c r="I288" s="6">
        <f t="shared" si="58"/>
        <v>22</v>
      </c>
      <c r="J288" s="6">
        <f t="shared" si="58"/>
        <v>0</v>
      </c>
      <c r="K288" s="6">
        <f t="shared" si="58"/>
        <v>0</v>
      </c>
      <c r="L288" s="6">
        <f t="shared" si="58"/>
        <v>0</v>
      </c>
      <c r="M288" s="6">
        <f t="shared" si="58"/>
        <v>27</v>
      </c>
      <c r="N288" s="6">
        <f t="shared" si="58"/>
        <v>0</v>
      </c>
      <c r="O288" s="6">
        <f t="shared" si="58"/>
        <v>0</v>
      </c>
      <c r="P288" s="6">
        <f t="shared" si="58"/>
        <v>650</v>
      </c>
      <c r="Q288" s="6">
        <f t="shared" si="58"/>
        <v>0</v>
      </c>
      <c r="R288" s="6">
        <f t="shared" si="58"/>
        <v>10</v>
      </c>
      <c r="S288" s="6">
        <f t="shared" si="58"/>
        <v>0</v>
      </c>
      <c r="T288" s="6">
        <f t="shared" si="58"/>
        <v>0</v>
      </c>
      <c r="U288" s="6">
        <f t="shared" si="58"/>
        <v>0</v>
      </c>
      <c r="V288" s="46">
        <f t="shared" si="55"/>
        <v>153850</v>
      </c>
      <c r="W288" s="8"/>
    </row>
    <row r="289" spans="1:23">
      <c r="A289" s="3">
        <v>43735</v>
      </c>
      <c r="B289" s="4" t="s">
        <v>22</v>
      </c>
      <c r="C289" s="4"/>
      <c r="D289" s="4"/>
      <c r="E289" s="4"/>
      <c r="F289" s="4"/>
      <c r="G289" s="4"/>
      <c r="H289" s="4"/>
      <c r="I289" s="4">
        <v>8</v>
      </c>
      <c r="J289" s="4"/>
      <c r="K289" s="4"/>
      <c r="L289" s="4"/>
      <c r="M289" s="4">
        <v>150</v>
      </c>
      <c r="N289" s="4"/>
      <c r="O289" s="4"/>
      <c r="P289" s="4"/>
      <c r="Q289" s="4"/>
      <c r="R289" s="4">
        <v>5</v>
      </c>
      <c r="S289" s="4"/>
      <c r="T289" s="4"/>
      <c r="U289" s="4"/>
      <c r="V289" s="7">
        <f t="shared" si="55"/>
        <v>9700</v>
      </c>
      <c r="W289" s="8"/>
    </row>
    <row r="290" spans="1:23">
      <c r="A290" s="3">
        <v>43735</v>
      </c>
      <c r="B290" s="4" t="s">
        <v>24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>
        <v>400</v>
      </c>
      <c r="Q290" s="4"/>
      <c r="R290" s="4"/>
      <c r="S290" s="4"/>
      <c r="T290" s="4"/>
      <c r="U290" s="4"/>
      <c r="V290" s="7">
        <f t="shared" si="55"/>
        <v>10000</v>
      </c>
      <c r="W290" s="8"/>
    </row>
    <row r="291" spans="1:23">
      <c r="A291" s="3">
        <v>43735</v>
      </c>
      <c r="B291" s="4" t="s">
        <v>32</v>
      </c>
      <c r="C291" s="4">
        <v>617</v>
      </c>
      <c r="D291" s="4"/>
      <c r="E291" s="4"/>
      <c r="F291" s="4"/>
      <c r="G291" s="4"/>
      <c r="H291" s="4"/>
      <c r="I291" s="4">
        <v>10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7">
        <f t="shared" si="55"/>
        <v>24930</v>
      </c>
      <c r="W291" s="8">
        <f>SUM(V291:V299)</f>
        <v>253020</v>
      </c>
    </row>
    <row r="292" spans="1:23">
      <c r="A292" s="3">
        <v>43735</v>
      </c>
      <c r="B292" s="4" t="s">
        <v>33</v>
      </c>
      <c r="C292" s="4">
        <v>650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7">
        <f t="shared" si="55"/>
        <v>26000</v>
      </c>
      <c r="W292" s="8"/>
    </row>
    <row r="293" spans="1:23">
      <c r="A293" s="3">
        <v>43735</v>
      </c>
      <c r="B293" s="4" t="s">
        <v>34</v>
      </c>
      <c r="C293" s="4">
        <v>300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7">
        <f t="shared" si="55"/>
        <v>12000</v>
      </c>
      <c r="W293" s="8">
        <f>SUM(V292:V293)</f>
        <v>38000</v>
      </c>
    </row>
    <row r="294" spans="1:23">
      <c r="A294" s="3">
        <v>43735</v>
      </c>
      <c r="B294" s="4" t="s">
        <v>35</v>
      </c>
      <c r="C294" s="4">
        <v>300</v>
      </c>
      <c r="D294" s="4"/>
      <c r="E294" s="4"/>
      <c r="F294" s="4"/>
      <c r="G294" s="4"/>
      <c r="H294" s="4">
        <v>45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7">
        <f t="shared" si="55"/>
        <v>14250</v>
      </c>
      <c r="W294" s="8"/>
    </row>
    <row r="295" spans="1:23">
      <c r="A295" s="3">
        <v>43735</v>
      </c>
      <c r="B295" s="4" t="s">
        <v>36</v>
      </c>
      <c r="C295" s="4"/>
      <c r="D295" s="4"/>
      <c r="E295" s="4"/>
      <c r="F295" s="4">
        <v>300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7">
        <f t="shared" si="55"/>
        <v>12000</v>
      </c>
      <c r="W295" s="8"/>
    </row>
    <row r="296" spans="1:23">
      <c r="A296" s="3">
        <v>43735</v>
      </c>
      <c r="B296" s="4" t="s">
        <v>37</v>
      </c>
      <c r="C296" s="4"/>
      <c r="D296" s="4"/>
      <c r="E296" s="4"/>
      <c r="F296" s="4">
        <v>312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7">
        <f t="shared" si="55"/>
        <v>12480</v>
      </c>
      <c r="W296" s="8"/>
    </row>
    <row r="297" spans="1:23">
      <c r="A297" s="3">
        <v>43735</v>
      </c>
      <c r="B297" s="4" t="s">
        <v>38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7">
        <f t="shared" si="55"/>
        <v>0</v>
      </c>
      <c r="W297" s="8"/>
    </row>
    <row r="298" spans="1:23">
      <c r="A298" s="3">
        <v>43735</v>
      </c>
      <c r="B298" s="4" t="s">
        <v>39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>
        <v>600</v>
      </c>
      <c r="V298" s="7">
        <f t="shared" si="55"/>
        <v>15000</v>
      </c>
      <c r="W298" s="8">
        <f>SUM(V294:V299)</f>
        <v>190090</v>
      </c>
    </row>
    <row r="299" spans="1:23">
      <c r="A299" s="71" t="s">
        <v>1</v>
      </c>
      <c r="B299" s="71"/>
      <c r="C299" s="6">
        <f t="shared" ref="C299:U299" si="59">SUM(C289:C298)</f>
        <v>1867</v>
      </c>
      <c r="D299" s="6">
        <f t="shared" si="59"/>
        <v>0</v>
      </c>
      <c r="E299" s="6">
        <f t="shared" si="59"/>
        <v>0</v>
      </c>
      <c r="F299" s="6">
        <f t="shared" si="59"/>
        <v>612</v>
      </c>
      <c r="G299" s="6">
        <f t="shared" si="59"/>
        <v>0</v>
      </c>
      <c r="H299" s="6">
        <f t="shared" si="59"/>
        <v>45</v>
      </c>
      <c r="I299" s="6">
        <f t="shared" si="59"/>
        <v>18</v>
      </c>
      <c r="J299" s="6">
        <f t="shared" si="59"/>
        <v>0</v>
      </c>
      <c r="K299" s="6">
        <f t="shared" si="59"/>
        <v>0</v>
      </c>
      <c r="L299" s="6">
        <f t="shared" si="59"/>
        <v>0</v>
      </c>
      <c r="M299" s="6">
        <f t="shared" si="59"/>
        <v>150</v>
      </c>
      <c r="N299" s="6">
        <f t="shared" si="59"/>
        <v>0</v>
      </c>
      <c r="O299" s="6">
        <f t="shared" si="59"/>
        <v>0</v>
      </c>
      <c r="P299" s="6">
        <f t="shared" si="59"/>
        <v>400</v>
      </c>
      <c r="Q299" s="6">
        <f t="shared" si="59"/>
        <v>0</v>
      </c>
      <c r="R299" s="6">
        <f t="shared" si="59"/>
        <v>5</v>
      </c>
      <c r="S299" s="6">
        <f t="shared" si="59"/>
        <v>0</v>
      </c>
      <c r="T299" s="6">
        <f t="shared" si="59"/>
        <v>0</v>
      </c>
      <c r="U299" s="6">
        <f t="shared" si="59"/>
        <v>600</v>
      </c>
      <c r="V299" s="46">
        <f t="shared" si="55"/>
        <v>136360</v>
      </c>
      <c r="W299" s="8"/>
    </row>
    <row r="300" spans="1:23">
      <c r="A300" s="3">
        <v>43736</v>
      </c>
      <c r="B300" s="4" t="s">
        <v>22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>
        <v>12</v>
      </c>
      <c r="R300" s="4"/>
      <c r="S300" s="4"/>
      <c r="T300" s="4"/>
      <c r="U300" s="4"/>
      <c r="V300" s="7">
        <f t="shared" si="55"/>
        <v>12000</v>
      </c>
      <c r="W300" s="8"/>
    </row>
    <row r="301" spans="1:23">
      <c r="A301" s="3">
        <v>43736</v>
      </c>
      <c r="B301" s="4" t="s">
        <v>24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>
        <v>417</v>
      </c>
      <c r="Q301" s="4"/>
      <c r="R301" s="4"/>
      <c r="S301" s="4"/>
      <c r="T301" s="4"/>
      <c r="U301" s="4"/>
      <c r="V301" s="7">
        <f t="shared" si="55"/>
        <v>10425</v>
      </c>
      <c r="W301" s="8"/>
    </row>
    <row r="302" spans="1:23">
      <c r="A302" s="3">
        <v>43736</v>
      </c>
      <c r="B302" s="4" t="s">
        <v>32</v>
      </c>
      <c r="C302" s="4">
        <v>500</v>
      </c>
      <c r="D302" s="4"/>
      <c r="E302" s="4"/>
      <c r="F302" s="4"/>
      <c r="G302" s="4"/>
      <c r="H302" s="4"/>
      <c r="I302" s="4">
        <v>15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7">
        <f t="shared" si="55"/>
        <v>20375</v>
      </c>
      <c r="W302" s="8">
        <f>SUM(V300:V302)</f>
        <v>42800</v>
      </c>
    </row>
    <row r="303" spans="1:23">
      <c r="A303" s="3">
        <v>43736</v>
      </c>
      <c r="B303" s="4" t="s">
        <v>33</v>
      </c>
      <c r="C303" s="4">
        <v>650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7">
        <f t="shared" si="55"/>
        <v>26000</v>
      </c>
      <c r="W303" s="8"/>
    </row>
    <row r="304" spans="1:23">
      <c r="A304" s="3">
        <v>43736</v>
      </c>
      <c r="B304" s="4" t="s">
        <v>34</v>
      </c>
      <c r="C304" s="4">
        <v>400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7">
        <f t="shared" si="55"/>
        <v>16000</v>
      </c>
      <c r="W304" s="8">
        <f>SUM(V303:V304)</f>
        <v>42000</v>
      </c>
    </row>
    <row r="305" spans="1:23">
      <c r="A305" s="3">
        <v>43736</v>
      </c>
      <c r="B305" s="4" t="s">
        <v>35</v>
      </c>
      <c r="C305" s="4">
        <v>345</v>
      </c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7">
        <f t="shared" si="55"/>
        <v>13800</v>
      </c>
      <c r="W305" s="8"/>
    </row>
    <row r="306" spans="1:23">
      <c r="A306" s="3">
        <v>43736</v>
      </c>
      <c r="B306" s="4" t="s">
        <v>36</v>
      </c>
      <c r="C306" s="4"/>
      <c r="D306" s="4"/>
      <c r="E306" s="4"/>
      <c r="F306" s="4">
        <v>238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7">
        <f t="shared" si="55"/>
        <v>9520</v>
      </c>
      <c r="W306" s="8"/>
    </row>
    <row r="307" spans="1:23">
      <c r="A307" s="3">
        <v>43736</v>
      </c>
      <c r="B307" s="4" t="s">
        <v>37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>
        <v>450</v>
      </c>
      <c r="V307" s="7">
        <f t="shared" si="55"/>
        <v>11250</v>
      </c>
      <c r="W307" s="8"/>
    </row>
    <row r="308" spans="1:23">
      <c r="A308" s="3">
        <v>43736</v>
      </c>
      <c r="B308" s="4" t="s">
        <v>38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7">
        <f t="shared" si="55"/>
        <v>0</v>
      </c>
      <c r="W308" s="8"/>
    </row>
    <row r="309" spans="1:23">
      <c r="A309" s="3">
        <v>43736</v>
      </c>
      <c r="B309" s="4" t="s">
        <v>39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>
        <v>400</v>
      </c>
      <c r="V309" s="7">
        <f t="shared" si="55"/>
        <v>10000</v>
      </c>
      <c r="W309" s="8">
        <f>SUM(V305:V309)</f>
        <v>44570</v>
      </c>
    </row>
    <row r="310" spans="1:23">
      <c r="A310" s="71" t="s">
        <v>1</v>
      </c>
      <c r="B310" s="71"/>
      <c r="C310" s="6">
        <f t="shared" ref="C310:U310" si="60">SUM(C300:C309)</f>
        <v>1895</v>
      </c>
      <c r="D310" s="6">
        <f t="shared" si="60"/>
        <v>0</v>
      </c>
      <c r="E310" s="6">
        <f t="shared" si="60"/>
        <v>0</v>
      </c>
      <c r="F310" s="6">
        <f t="shared" si="60"/>
        <v>238</v>
      </c>
      <c r="G310" s="6">
        <f t="shared" si="60"/>
        <v>0</v>
      </c>
      <c r="H310" s="6">
        <f t="shared" si="60"/>
        <v>0</v>
      </c>
      <c r="I310" s="6">
        <f t="shared" si="60"/>
        <v>15</v>
      </c>
      <c r="J310" s="6">
        <f t="shared" si="60"/>
        <v>0</v>
      </c>
      <c r="K310" s="6">
        <f t="shared" si="60"/>
        <v>0</v>
      </c>
      <c r="L310" s="6">
        <f t="shared" si="60"/>
        <v>0</v>
      </c>
      <c r="M310" s="6">
        <f t="shared" si="60"/>
        <v>0</v>
      </c>
      <c r="N310" s="6">
        <f t="shared" si="60"/>
        <v>0</v>
      </c>
      <c r="O310" s="6">
        <f t="shared" si="60"/>
        <v>0</v>
      </c>
      <c r="P310" s="6">
        <f t="shared" si="60"/>
        <v>417</v>
      </c>
      <c r="Q310" s="6">
        <f t="shared" si="60"/>
        <v>12</v>
      </c>
      <c r="R310" s="6">
        <f t="shared" si="60"/>
        <v>0</v>
      </c>
      <c r="S310" s="6">
        <f t="shared" si="60"/>
        <v>0</v>
      </c>
      <c r="T310" s="6">
        <f t="shared" si="60"/>
        <v>0</v>
      </c>
      <c r="U310" s="6">
        <f t="shared" si="60"/>
        <v>850</v>
      </c>
      <c r="V310" s="46">
        <f t="shared" si="55"/>
        <v>129370</v>
      </c>
      <c r="W310" s="8"/>
    </row>
    <row r="311" spans="1:23">
      <c r="A311" s="3">
        <v>43737</v>
      </c>
      <c r="B311" s="4" t="s">
        <v>22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7">
        <f t="shared" si="55"/>
        <v>0</v>
      </c>
      <c r="W311" s="8"/>
    </row>
    <row r="312" spans="1:23">
      <c r="A312" s="3">
        <v>43737</v>
      </c>
      <c r="B312" s="4" t="s">
        <v>24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7">
        <f t="shared" si="55"/>
        <v>0</v>
      </c>
      <c r="W312" s="8"/>
    </row>
    <row r="313" spans="1:23">
      <c r="A313" s="3">
        <v>43737</v>
      </c>
      <c r="B313" s="4" t="s">
        <v>32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7">
        <f t="shared" si="55"/>
        <v>0</v>
      </c>
      <c r="W313" s="8">
        <f>SUM(V311:V313)</f>
        <v>0</v>
      </c>
    </row>
    <row r="314" spans="1:23">
      <c r="A314" s="3">
        <v>43737</v>
      </c>
      <c r="B314" s="4" t="s">
        <v>33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7">
        <f t="shared" si="55"/>
        <v>0</v>
      </c>
      <c r="W314" s="8"/>
    </row>
    <row r="315" spans="1:23">
      <c r="A315" s="3">
        <v>43737</v>
      </c>
      <c r="B315" s="4" t="s">
        <v>34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7">
        <f t="shared" si="55"/>
        <v>0</v>
      </c>
      <c r="W315" s="8">
        <f>SUM(V314:V315)</f>
        <v>0</v>
      </c>
    </row>
    <row r="316" spans="1:23">
      <c r="A316" s="3">
        <v>43737</v>
      </c>
      <c r="B316" s="4" t="s">
        <v>35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7">
        <f t="shared" si="55"/>
        <v>0</v>
      </c>
      <c r="W316" s="8"/>
    </row>
    <row r="317" spans="1:23">
      <c r="A317" s="3">
        <v>43737</v>
      </c>
      <c r="B317" s="4" t="s">
        <v>36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7">
        <f t="shared" si="55"/>
        <v>0</v>
      </c>
      <c r="W317" s="8"/>
    </row>
    <row r="318" spans="1:23">
      <c r="A318" s="3">
        <v>43737</v>
      </c>
      <c r="B318" s="4" t="s">
        <v>37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7">
        <f t="shared" si="55"/>
        <v>0</v>
      </c>
      <c r="W318" s="8"/>
    </row>
    <row r="319" spans="1:23">
      <c r="A319" s="3">
        <v>43737</v>
      </c>
      <c r="B319" s="4" t="s">
        <v>38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7">
        <f t="shared" si="55"/>
        <v>0</v>
      </c>
      <c r="W319" s="8"/>
    </row>
    <row r="320" spans="1:23">
      <c r="A320" s="3">
        <v>43737</v>
      </c>
      <c r="B320" s="4" t="s">
        <v>39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7">
        <f t="shared" si="55"/>
        <v>0</v>
      </c>
      <c r="W320" s="8">
        <f>SUM(V316:V320)</f>
        <v>0</v>
      </c>
    </row>
    <row r="321" spans="1:23">
      <c r="A321" s="71" t="s">
        <v>1</v>
      </c>
      <c r="B321" s="71"/>
      <c r="C321" s="6">
        <f t="shared" ref="C321:U321" si="61">SUM(C311:C320)</f>
        <v>0</v>
      </c>
      <c r="D321" s="6">
        <f t="shared" si="61"/>
        <v>0</v>
      </c>
      <c r="E321" s="6">
        <f t="shared" si="61"/>
        <v>0</v>
      </c>
      <c r="F321" s="6">
        <f t="shared" si="61"/>
        <v>0</v>
      </c>
      <c r="G321" s="6">
        <f t="shared" si="61"/>
        <v>0</v>
      </c>
      <c r="H321" s="6">
        <f t="shared" si="61"/>
        <v>0</v>
      </c>
      <c r="I321" s="6">
        <f t="shared" si="61"/>
        <v>0</v>
      </c>
      <c r="J321" s="6">
        <f t="shared" si="61"/>
        <v>0</v>
      </c>
      <c r="K321" s="6">
        <f t="shared" si="61"/>
        <v>0</v>
      </c>
      <c r="L321" s="6">
        <f t="shared" si="61"/>
        <v>0</v>
      </c>
      <c r="M321" s="6">
        <f t="shared" si="61"/>
        <v>0</v>
      </c>
      <c r="N321" s="6">
        <f t="shared" si="61"/>
        <v>0</v>
      </c>
      <c r="O321" s="6">
        <f t="shared" si="61"/>
        <v>0</v>
      </c>
      <c r="P321" s="6">
        <f t="shared" si="61"/>
        <v>0</v>
      </c>
      <c r="Q321" s="6">
        <f t="shared" si="61"/>
        <v>0</v>
      </c>
      <c r="R321" s="6">
        <f t="shared" si="61"/>
        <v>0</v>
      </c>
      <c r="S321" s="6">
        <f t="shared" si="61"/>
        <v>0</v>
      </c>
      <c r="T321" s="6">
        <f t="shared" si="61"/>
        <v>0</v>
      </c>
      <c r="U321" s="6">
        <f t="shared" si="61"/>
        <v>0</v>
      </c>
      <c r="V321" s="46">
        <f t="shared" si="55"/>
        <v>0</v>
      </c>
      <c r="W321" s="8"/>
    </row>
    <row r="322" spans="1:23">
      <c r="A322" s="3">
        <v>43738</v>
      </c>
      <c r="B322" s="4" t="s">
        <v>22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>
        <v>10</v>
      </c>
      <c r="R322" s="4"/>
      <c r="S322" s="4"/>
      <c r="T322" s="4"/>
      <c r="U322" s="4"/>
      <c r="V322" s="7">
        <f t="shared" si="55"/>
        <v>10000</v>
      </c>
      <c r="W322" s="8"/>
    </row>
    <row r="323" spans="1:23">
      <c r="A323" s="3">
        <v>43738</v>
      </c>
      <c r="B323" s="4" t="s">
        <v>24</v>
      </c>
      <c r="C323" s="4"/>
      <c r="D323" s="4"/>
      <c r="E323" s="4"/>
      <c r="F323" s="4"/>
      <c r="G323" s="4"/>
      <c r="H323" s="4"/>
      <c r="I323" s="4">
        <v>300</v>
      </c>
      <c r="J323" s="4"/>
      <c r="K323" s="4"/>
      <c r="L323" s="4"/>
      <c r="M323" s="4"/>
      <c r="N323" s="4"/>
      <c r="O323" s="4"/>
      <c r="P323" s="4">
        <v>350</v>
      </c>
      <c r="Q323" s="4"/>
      <c r="R323" s="4"/>
      <c r="S323" s="4"/>
      <c r="T323" s="4"/>
      <c r="U323" s="4"/>
      <c r="V323" s="7">
        <f t="shared" ref="V323:V332" si="62">(C323*40)+(D323*25)+(E323*20)+(F323*40)+(G323*50)+(H323*50)+(I323*25)+(J323*30)+(K323*40)+(L323*30)+(M323*30)+(N323*30)+(O323*30)+(P323*25+(Q323*1000)+(R323*1000)+(S323*950)+(T323*40)+(U323*25))</f>
        <v>16250</v>
      </c>
      <c r="W323" s="8"/>
    </row>
    <row r="324" spans="1:23">
      <c r="A324" s="3">
        <v>43738</v>
      </c>
      <c r="B324" s="4" t="s">
        <v>32</v>
      </c>
      <c r="C324" s="4">
        <v>225</v>
      </c>
      <c r="D324" s="4"/>
      <c r="E324" s="4"/>
      <c r="F324" s="4"/>
      <c r="G324" s="4"/>
      <c r="H324" s="4"/>
      <c r="I324" s="4">
        <v>25</v>
      </c>
      <c r="J324" s="4"/>
      <c r="K324" s="4"/>
      <c r="L324" s="4"/>
      <c r="M324" s="4">
        <v>650</v>
      </c>
      <c r="N324" s="4"/>
      <c r="O324" s="4"/>
      <c r="P324" s="4"/>
      <c r="Q324" s="4"/>
      <c r="R324" s="4"/>
      <c r="S324" s="4"/>
      <c r="T324" s="4"/>
      <c r="U324" s="4"/>
      <c r="V324" s="7">
        <f t="shared" si="62"/>
        <v>29125</v>
      </c>
      <c r="W324" s="8">
        <f>SUM(V322:V324)</f>
        <v>55375</v>
      </c>
    </row>
    <row r="325" spans="1:23">
      <c r="A325" s="3">
        <v>43738</v>
      </c>
      <c r="B325" s="4" t="s">
        <v>33</v>
      </c>
      <c r="C325" s="4">
        <v>1000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7">
        <f t="shared" si="62"/>
        <v>40000</v>
      </c>
      <c r="W325" s="8"/>
    </row>
    <row r="326" spans="1:23">
      <c r="A326" s="3">
        <v>43738</v>
      </c>
      <c r="B326" s="4" t="s">
        <v>34</v>
      </c>
      <c r="C326" s="4">
        <v>550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7">
        <f t="shared" si="62"/>
        <v>22000</v>
      </c>
      <c r="W326" s="8">
        <f>SUM(V325:V326)</f>
        <v>62000</v>
      </c>
    </row>
    <row r="327" spans="1:23">
      <c r="A327" s="3">
        <v>43738</v>
      </c>
      <c r="B327" s="4" t="s">
        <v>35</v>
      </c>
      <c r="C327" s="4"/>
      <c r="D327" s="4"/>
      <c r="E327" s="4"/>
      <c r="F327" s="4">
        <v>437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7">
        <f t="shared" si="62"/>
        <v>17480</v>
      </c>
      <c r="W327" s="8"/>
    </row>
    <row r="328" spans="1:23">
      <c r="A328" s="3">
        <v>43738</v>
      </c>
      <c r="B328" s="4" t="s">
        <v>36</v>
      </c>
      <c r="C328" s="4"/>
      <c r="D328" s="4"/>
      <c r="E328" s="4"/>
      <c r="F328" s="4">
        <v>450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7">
        <f t="shared" si="62"/>
        <v>18000</v>
      </c>
      <c r="W328" s="8"/>
    </row>
    <row r="329" spans="1:23">
      <c r="A329" s="3">
        <v>43738</v>
      </c>
      <c r="B329" s="4" t="s">
        <v>37</v>
      </c>
      <c r="C329" s="4"/>
      <c r="D329" s="4"/>
      <c r="E329" s="4"/>
      <c r="F329" s="4">
        <v>520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7">
        <f t="shared" si="62"/>
        <v>20800</v>
      </c>
      <c r="W329" s="8"/>
    </row>
    <row r="330" spans="1:23">
      <c r="A330" s="3">
        <v>43738</v>
      </c>
      <c r="B330" s="4" t="s">
        <v>38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7">
        <f t="shared" si="62"/>
        <v>0</v>
      </c>
      <c r="W330" s="8"/>
    </row>
    <row r="331" spans="1:23">
      <c r="A331" s="3">
        <v>43738</v>
      </c>
      <c r="B331" s="4" t="s">
        <v>39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>
        <v>550</v>
      </c>
      <c r="V331" s="7">
        <f t="shared" si="62"/>
        <v>13750</v>
      </c>
      <c r="W331" s="8">
        <f>SUM(V327:V331)</f>
        <v>70030</v>
      </c>
    </row>
    <row r="332" spans="1:23">
      <c r="A332" s="71" t="s">
        <v>1</v>
      </c>
      <c r="B332" s="71"/>
      <c r="C332" s="6">
        <f t="shared" ref="C332:U332" si="63">SUM(C322:C331)</f>
        <v>1775</v>
      </c>
      <c r="D332" s="6">
        <f t="shared" si="63"/>
        <v>0</v>
      </c>
      <c r="E332" s="6">
        <f t="shared" si="63"/>
        <v>0</v>
      </c>
      <c r="F332" s="6">
        <f t="shared" si="63"/>
        <v>1407</v>
      </c>
      <c r="G332" s="6">
        <f t="shared" si="63"/>
        <v>0</v>
      </c>
      <c r="H332" s="6">
        <f t="shared" si="63"/>
        <v>0</v>
      </c>
      <c r="I332" s="6">
        <f t="shared" si="63"/>
        <v>325</v>
      </c>
      <c r="J332" s="6">
        <f t="shared" si="63"/>
        <v>0</v>
      </c>
      <c r="K332" s="6">
        <f t="shared" si="63"/>
        <v>0</v>
      </c>
      <c r="L332" s="6">
        <f t="shared" si="63"/>
        <v>0</v>
      </c>
      <c r="M332" s="6">
        <f t="shared" si="63"/>
        <v>650</v>
      </c>
      <c r="N332" s="6">
        <f t="shared" si="63"/>
        <v>0</v>
      </c>
      <c r="O332" s="6">
        <f t="shared" si="63"/>
        <v>0</v>
      </c>
      <c r="P332" s="6">
        <f t="shared" si="63"/>
        <v>350</v>
      </c>
      <c r="Q332" s="6">
        <f t="shared" si="63"/>
        <v>10</v>
      </c>
      <c r="R332" s="6">
        <f t="shared" si="63"/>
        <v>0</v>
      </c>
      <c r="S332" s="6">
        <f t="shared" si="63"/>
        <v>0</v>
      </c>
      <c r="T332" s="6">
        <f t="shared" si="63"/>
        <v>0</v>
      </c>
      <c r="U332" s="6">
        <f t="shared" si="63"/>
        <v>550</v>
      </c>
      <c r="V332" s="46">
        <f t="shared" si="62"/>
        <v>187405</v>
      </c>
      <c r="W332" s="8"/>
    </row>
    <row r="333" spans="1:23">
      <c r="A333" s="3" t="s">
        <v>102</v>
      </c>
    </row>
    <row r="334" spans="1:23">
      <c r="A334" s="3" t="s">
        <v>102</v>
      </c>
    </row>
    <row r="335" spans="1:23">
      <c r="A335" s="3" t="s">
        <v>102</v>
      </c>
    </row>
    <row r="336" spans="1:23">
      <c r="A336" s="3" t="s">
        <v>102</v>
      </c>
    </row>
    <row r="337" spans="1:1">
      <c r="A337" s="3" t="s">
        <v>102</v>
      </c>
    </row>
    <row r="338" spans="1:1">
      <c r="A338" s="3" t="s">
        <v>102</v>
      </c>
    </row>
    <row r="339" spans="1:1">
      <c r="A339" s="3" t="s">
        <v>102</v>
      </c>
    </row>
    <row r="340" spans="1:1">
      <c r="A340" s="3" t="s">
        <v>102</v>
      </c>
    </row>
    <row r="341" spans="1:1">
      <c r="A341" s="3" t="s">
        <v>102</v>
      </c>
    </row>
    <row r="342" spans="1:1">
      <c r="A342" s="3" t="s">
        <v>102</v>
      </c>
    </row>
    <row r="343" spans="1:1">
      <c r="A343" s="5" t="s">
        <v>1</v>
      </c>
    </row>
  </sheetData>
  <mergeCells count="33">
    <mergeCell ref="A321:B321"/>
    <mergeCell ref="A332:B332"/>
    <mergeCell ref="V1:V2"/>
    <mergeCell ref="A266:B266"/>
    <mergeCell ref="A277:B277"/>
    <mergeCell ref="A288:B288"/>
    <mergeCell ref="A299:B299"/>
    <mergeCell ref="A310:B310"/>
    <mergeCell ref="A211:B211"/>
    <mergeCell ref="A222:B222"/>
    <mergeCell ref="A233:B233"/>
    <mergeCell ref="A244:B244"/>
    <mergeCell ref="A255:B255"/>
    <mergeCell ref="A156:B156"/>
    <mergeCell ref="A167:B167"/>
    <mergeCell ref="A178:B178"/>
    <mergeCell ref="A189:B189"/>
    <mergeCell ref="A200:B200"/>
    <mergeCell ref="A101:B101"/>
    <mergeCell ref="A112:B112"/>
    <mergeCell ref="A123:B123"/>
    <mergeCell ref="A134:B134"/>
    <mergeCell ref="A145:B145"/>
    <mergeCell ref="A46:B46"/>
    <mergeCell ref="A57:B57"/>
    <mergeCell ref="A68:B68"/>
    <mergeCell ref="A79:B79"/>
    <mergeCell ref="A90:B90"/>
    <mergeCell ref="A1:T1"/>
    <mergeCell ref="X3:AC3"/>
    <mergeCell ref="A13:B13"/>
    <mergeCell ref="A24:B24"/>
    <mergeCell ref="A35:B35"/>
  </mergeCells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produksi</dc:creator>
  <cp:lastModifiedBy>user</cp:lastModifiedBy>
  <dcterms:created xsi:type="dcterms:W3CDTF">2019-03-30T15:24:00Z</dcterms:created>
  <dcterms:modified xsi:type="dcterms:W3CDTF">2022-12-17T01:41:24Z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